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0" windowHeight="7550" tabRatio="369" activeTab="1"/>
  </bookViews>
  <sheets>
    <sheet name="rozpočet" sheetId="1" r:id="rId1"/>
    <sheet name="Akční plán 2020" sheetId="2" r:id="rId2"/>
    <sheet name="INVESTICE" sheetId="3" r:id="rId3"/>
  </sheets>
  <definedNames/>
  <calcPr fullCalcOnLoad="1"/>
</workbook>
</file>

<file path=xl/sharedStrings.xml><?xml version="1.0" encoding="utf-8"?>
<sst xmlns="http://schemas.openxmlformats.org/spreadsheetml/2006/main" count="218" uniqueCount="167">
  <si>
    <t>CELKEM</t>
  </si>
  <si>
    <t>Spotřeba materiálu</t>
  </si>
  <si>
    <t>Spotřeba energie</t>
  </si>
  <si>
    <t>voda</t>
  </si>
  <si>
    <t>elektrická energie</t>
  </si>
  <si>
    <t>Nákup zboží - kavárna</t>
  </si>
  <si>
    <t>Opravy a udržování</t>
  </si>
  <si>
    <t>Cestovné</t>
  </si>
  <si>
    <t>Náklady na reprezentaci</t>
  </si>
  <si>
    <t>Ostatní služby</t>
  </si>
  <si>
    <t>nákup tepla</t>
  </si>
  <si>
    <t>hovorné a poštovné</t>
  </si>
  <si>
    <t>revize</t>
  </si>
  <si>
    <t>pořady kina</t>
  </si>
  <si>
    <t>pořady Muzeum</t>
  </si>
  <si>
    <t>Mzdové náklady</t>
  </si>
  <si>
    <t>Zákonné soc. pojištění</t>
  </si>
  <si>
    <t>Jiné sociální pojištění</t>
  </si>
  <si>
    <t>Zákonné soc.náklady</t>
  </si>
  <si>
    <t>Jiné pokuty a penále</t>
  </si>
  <si>
    <t xml:space="preserve"> Manka a škody</t>
  </si>
  <si>
    <t>Ostatní náklady z činnosti</t>
  </si>
  <si>
    <t xml:space="preserve">pojištění </t>
  </si>
  <si>
    <t>Odpisy dlouhod.majetku</t>
  </si>
  <si>
    <t>Náklady z drob.dl.majetku</t>
  </si>
  <si>
    <t>Ostatní finanční náklady</t>
  </si>
  <si>
    <t>Náklady celkem:</t>
  </si>
  <si>
    <t>Výnosy z prodeje služeb</t>
  </si>
  <si>
    <t>tržby Muzeum</t>
  </si>
  <si>
    <t>Výnosy z pronájmu</t>
  </si>
  <si>
    <t>Prodej zboží+tržba kavárna</t>
  </si>
  <si>
    <t>Zúčtování fondů</t>
  </si>
  <si>
    <t>Ostatní výnosy z činnosti</t>
  </si>
  <si>
    <t>ost. výnosy PO</t>
  </si>
  <si>
    <t>Úroky</t>
  </si>
  <si>
    <t>Ost. finanční výnosy</t>
  </si>
  <si>
    <t>Výnosy celkem</t>
  </si>
  <si>
    <t>Dotace JmK, MK, MPSV</t>
  </si>
  <si>
    <t>Výnosy celkem vč.dotace JmK</t>
  </si>
  <si>
    <t>Hospodářský výsledek</t>
  </si>
  <si>
    <t>ÚČET:</t>
  </si>
  <si>
    <t>Provozní příspěvek - zřizovatel</t>
  </si>
  <si>
    <t>Muz.</t>
  </si>
  <si>
    <t>Provozní přísp.-rozpuštění dotace</t>
  </si>
  <si>
    <t>TN, TTV</t>
  </si>
  <si>
    <t>tržby TN TTV</t>
  </si>
  <si>
    <t>TIC</t>
  </si>
  <si>
    <t>pohonné hmoty</t>
  </si>
  <si>
    <t>čistící prostředky</t>
  </si>
  <si>
    <t>mzdy</t>
  </si>
  <si>
    <t>dohody</t>
  </si>
  <si>
    <t>Silniční daň</t>
  </si>
  <si>
    <t>bankovní poplatky</t>
  </si>
  <si>
    <t>Kino</t>
  </si>
  <si>
    <t>Galerie</t>
  </si>
  <si>
    <t xml:space="preserve">MěKS Tišnov </t>
  </si>
  <si>
    <t>knih.</t>
  </si>
  <si>
    <t>Mlýnská</t>
  </si>
  <si>
    <t>nákup knih</t>
  </si>
  <si>
    <t>Ostatní náklady</t>
  </si>
  <si>
    <t>DPH krácené koeficientem</t>
  </si>
  <si>
    <t>Náklady z vyřazených pohledývek</t>
  </si>
  <si>
    <t>Kurzové ztráty</t>
  </si>
  <si>
    <t>Kurzové zisky</t>
  </si>
  <si>
    <t>Poznámky pro investice</t>
  </si>
  <si>
    <t>priorita</t>
  </si>
  <si>
    <t>rok</t>
  </si>
  <si>
    <t>věc/služba</t>
  </si>
  <si>
    <t>částka</t>
  </si>
  <si>
    <t>Pasportizace stavebních dokumentů budovy Mlýnská</t>
  </si>
  <si>
    <t>TEEN prostor KNIHOVNA</t>
  </si>
  <si>
    <t>Sanace krovů MUZEUM</t>
  </si>
  <si>
    <t>x</t>
  </si>
  <si>
    <t>Nový kamerový systém MUZEUM</t>
  </si>
  <si>
    <t>Renovace podlahy Teraco v 1.patře MUZEUM</t>
  </si>
  <si>
    <t>Oprava Teraca KINO</t>
  </si>
  <si>
    <t>Odvlhčovač MěKS</t>
  </si>
  <si>
    <t>Oprava štítu pod střechou MUZEUM</t>
  </si>
  <si>
    <t>dotace města - výzva 3-6/2019, dotace 2020</t>
  </si>
  <si>
    <t>půjde z finančních zdrojů dotace na muzeum, alokováno město</t>
  </si>
  <si>
    <t>Dotační výzva na rok 2020 ?</t>
  </si>
  <si>
    <t>čerpání k 30.9.2019</t>
  </si>
  <si>
    <t>rozpočet 2020</t>
  </si>
  <si>
    <t>Provoz</t>
  </si>
  <si>
    <t>TN</t>
  </si>
  <si>
    <t>TTV</t>
  </si>
  <si>
    <t>Produkce</t>
  </si>
  <si>
    <t>Výstavy</t>
  </si>
  <si>
    <t>Knihovna</t>
  </si>
  <si>
    <t xml:space="preserve">náklady na IT, web aspol. </t>
  </si>
  <si>
    <t>Fotoaparát v setu s objektivem TN</t>
  </si>
  <si>
    <t>Příslušenství k fotoaparátu TN</t>
  </si>
  <si>
    <t>pořady MěKS nedotované</t>
  </si>
  <si>
    <t>pořady MěKS dotované</t>
  </si>
  <si>
    <t>tržby MěKS nedotované pořady</t>
  </si>
  <si>
    <t>tržby MěKS dotované pořady</t>
  </si>
  <si>
    <t>tržby Ples</t>
  </si>
  <si>
    <t>Náklady z vyřazených pohledávek</t>
  </si>
  <si>
    <t>Promítací plátno Kino Svratka</t>
  </si>
  <si>
    <t>pořady Galerie</t>
  </si>
  <si>
    <t>tržby Galerie</t>
  </si>
  <si>
    <t>2 etapy</t>
  </si>
  <si>
    <t>Klimatizace Knihovna</t>
  </si>
  <si>
    <t>Výměna stropního osvětlení Knihovna</t>
  </si>
  <si>
    <t>Výměna koberců Knihovna</t>
  </si>
  <si>
    <t>tržby Kino</t>
  </si>
  <si>
    <t>tržby Knihovna</t>
  </si>
  <si>
    <t>LED osvětlení sálu KINA vč. Nouzového osvětlení</t>
  </si>
  <si>
    <t>TTV kamera + příslušenství</t>
  </si>
  <si>
    <t>provoz 558</t>
  </si>
  <si>
    <t xml:space="preserve">spotřební a režijní materiál </t>
  </si>
  <si>
    <t>ostatní nezařazené tržby/ reklama</t>
  </si>
  <si>
    <t>tržby TIC/ služby, výlep plakátů</t>
  </si>
  <si>
    <t>Sanace mokrého zdiva TIC + veřejné WC</t>
  </si>
  <si>
    <t>1.</t>
  </si>
  <si>
    <t>Projektová dokumentace rekonstrukce sálu MěKS</t>
  </si>
  <si>
    <t>Doplnění PA systému</t>
  </si>
  <si>
    <t>2020/2021</t>
  </si>
  <si>
    <t>Nový automobil TTV - nynější dosluhuje</t>
  </si>
  <si>
    <t>Redizain, změna názvu a vizuálu, modernizace struktury, personální politiky, vnější komunikace</t>
  </si>
  <si>
    <t>2.</t>
  </si>
  <si>
    <t>3.</t>
  </si>
  <si>
    <t>4.</t>
  </si>
  <si>
    <t>5.</t>
  </si>
  <si>
    <t>6.</t>
  </si>
  <si>
    <t>7.</t>
  </si>
  <si>
    <t>ÚP mzdy</t>
  </si>
  <si>
    <t>středisko</t>
  </si>
  <si>
    <t>úkol</t>
  </si>
  <si>
    <t>kurz psaní scénářů pro mládež</t>
  </si>
  <si>
    <t>multimediální kurz</t>
  </si>
  <si>
    <t>realizace vzdělávacích programů v Galerii Josefa Jambora</t>
  </si>
  <si>
    <t>Participace v projektu "S knížkou do života"</t>
  </si>
  <si>
    <t>Zvýšení kvality přednášek UVČ, vytvoření koncepce UVČ</t>
  </si>
  <si>
    <t>Encyklopedie umění v Tišnově ve veřejném prostoru</t>
  </si>
  <si>
    <t>Městské slavnosti - znovuvytvoření tradice</t>
  </si>
  <si>
    <t>Propojení Jamborova domu s okolním prostorem</t>
  </si>
  <si>
    <t>Architektonický návrh rozvoje Jamborova domu v souladu s potřebami uživatelů</t>
  </si>
  <si>
    <t>Pasportizace objektu MěKS</t>
  </si>
  <si>
    <t>Příprava architektonické studie prostor MěKS (sál + foyer)</t>
  </si>
  <si>
    <t>Realizovat estetické úpravy foyer kina Svratka</t>
  </si>
  <si>
    <t>Vytvořit jednotný vizuální styl města</t>
  </si>
  <si>
    <t>Změnit název MěKS a nový CI</t>
  </si>
  <si>
    <t>Vytvoření jednotného webového portálu města</t>
  </si>
  <si>
    <t>Vytvoření dramaturgie akcí pro mladé vč. Realizace</t>
  </si>
  <si>
    <t>Propagace akcí mimo město</t>
  </si>
  <si>
    <t>Rešerše služeb a produktů CR pro návštěvníky kláštera</t>
  </si>
  <si>
    <t>Marketingový plán fenoménů Tišnovska</t>
  </si>
  <si>
    <t>Inovace propagačních aktivit</t>
  </si>
  <si>
    <t>Propagace stěžejních akcí v médiích</t>
  </si>
  <si>
    <t>Encyklopedie fenoménů cestovního ruchu na Tišnovsku</t>
  </si>
  <si>
    <t>Zprodukovat pilotní ročník akce gastronomického festivalu</t>
  </si>
  <si>
    <t>Začlenit Galerii Patriot do propagace města</t>
  </si>
  <si>
    <t>Realizace interaktivní stezky</t>
  </si>
  <si>
    <t>Definovat data pro potřebu koncepce; vytvoření dotazníku sociologického šetření a jeho realizace na vybraných akcích</t>
  </si>
  <si>
    <t>8.</t>
  </si>
  <si>
    <t>Odvlhčovač TIC - vhodné koupit z rozpočtu Odboru správy majetku a komunálních služeb, jsme v pronájmu</t>
  </si>
  <si>
    <t>situace vlhkosti v provozu TIC je hraniční</t>
  </si>
  <si>
    <t>Rekutivace zahrady Mlýnská 152 a Brněnská 475</t>
  </si>
  <si>
    <t>Elektrická brána MěKS</t>
  </si>
  <si>
    <t>Parkovací stání MěKS, Mlýnská 152, rohože</t>
  </si>
  <si>
    <t xml:space="preserve">náklady na výrobu TN </t>
  </si>
  <si>
    <t>náklady na výrobu TTV</t>
  </si>
  <si>
    <t>podium</t>
  </si>
  <si>
    <t>akční plány</t>
  </si>
  <si>
    <t>ostatní výše nezařazené sl. + leasing</t>
  </si>
  <si>
    <t>pořady knihovna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</si>
</sst>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K_č_-;\-* #,##0.00\ _K_č_-;_-* \-??\ _K_č_-;_-@_-"/>
    <numFmt numFmtId="167" formatCode="[$-405]d\.\ mmmm\ yyyy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  <numFmt numFmtId="174" formatCode="#,##0\ _K_č"/>
  </numFmts>
  <fonts count="61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.5"/>
      <color theme="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 style="medium"/>
      <top style="hair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3" fontId="6" fillId="34" borderId="31" xfId="0" applyNumberFormat="1" applyFont="1" applyFill="1" applyBorder="1" applyAlignment="1">
      <alignment/>
    </xf>
    <xf numFmtId="3" fontId="6" fillId="34" borderId="32" xfId="0" applyNumberFormat="1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35" borderId="28" xfId="0" applyNumberFormat="1" applyFont="1" applyFill="1" applyBorder="1" applyAlignment="1">
      <alignment/>
    </xf>
    <xf numFmtId="3" fontId="6" fillId="35" borderId="31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3" fillId="36" borderId="28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7" fillId="33" borderId="37" xfId="0" applyNumberFormat="1" applyFont="1" applyFill="1" applyBorder="1" applyAlignment="1">
      <alignment/>
    </xf>
    <xf numFmtId="3" fontId="7" fillId="33" borderId="38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166" fontId="8" fillId="34" borderId="0" xfId="34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14" fontId="4" fillId="0" borderId="40" xfId="0" applyNumberFormat="1" applyFont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8" borderId="18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6" borderId="34" xfId="0" applyNumberFormat="1" applyFont="1" applyFill="1" applyBorder="1" applyAlignment="1">
      <alignment/>
    </xf>
    <xf numFmtId="3" fontId="56" fillId="39" borderId="10" xfId="0" applyNumberFormat="1" applyFont="1" applyFill="1" applyBorder="1" applyAlignment="1">
      <alignment/>
    </xf>
    <xf numFmtId="3" fontId="56" fillId="40" borderId="34" xfId="0" applyNumberFormat="1" applyFont="1" applyFill="1" applyBorder="1" applyAlignment="1">
      <alignment/>
    </xf>
    <xf numFmtId="3" fontId="56" fillId="40" borderId="35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7" fillId="33" borderId="48" xfId="0" applyNumberFormat="1" applyFont="1" applyFill="1" applyBorder="1" applyAlignment="1">
      <alignment/>
    </xf>
    <xf numFmtId="3" fontId="7" fillId="33" borderId="49" xfId="0" applyNumberFormat="1" applyFont="1" applyFill="1" applyBorder="1" applyAlignment="1">
      <alignment/>
    </xf>
    <xf numFmtId="0" fontId="10" fillId="19" borderId="50" xfId="0" applyFont="1" applyFill="1" applyBorder="1" applyAlignment="1">
      <alignment horizontal="center"/>
    </xf>
    <xf numFmtId="168" fontId="10" fillId="19" borderId="5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6" fillId="34" borderId="25" xfId="0" applyNumberFormat="1" applyFont="1" applyFill="1" applyBorder="1" applyAlignment="1">
      <alignment/>
    </xf>
    <xf numFmtId="3" fontId="3" fillId="36" borderId="29" xfId="0" applyNumberFormat="1" applyFont="1" applyFill="1" applyBorder="1" applyAlignment="1">
      <alignment/>
    </xf>
    <xf numFmtId="3" fontId="3" fillId="36" borderId="30" xfId="0" applyNumberFormat="1" applyFont="1" applyFill="1" applyBorder="1" applyAlignment="1">
      <alignment/>
    </xf>
    <xf numFmtId="3" fontId="3" fillId="36" borderId="52" xfId="0" applyNumberFormat="1" applyFont="1" applyFill="1" applyBorder="1" applyAlignment="1">
      <alignment/>
    </xf>
    <xf numFmtId="3" fontId="3" fillId="36" borderId="53" xfId="0" applyNumberFormat="1" applyFont="1" applyFill="1" applyBorder="1" applyAlignment="1">
      <alignment/>
    </xf>
    <xf numFmtId="3" fontId="3" fillId="36" borderId="54" xfId="0" applyNumberFormat="1" applyFont="1" applyFill="1" applyBorder="1" applyAlignment="1">
      <alignment/>
    </xf>
    <xf numFmtId="3" fontId="3" fillId="36" borderId="18" xfId="0" applyNumberFormat="1" applyFont="1" applyFill="1" applyBorder="1" applyAlignment="1">
      <alignment/>
    </xf>
    <xf numFmtId="3" fontId="3" fillId="36" borderId="31" xfId="0" applyNumberFormat="1" applyFont="1" applyFill="1" applyBorder="1" applyAlignment="1">
      <alignment/>
    </xf>
    <xf numFmtId="3" fontId="3" fillId="36" borderId="32" xfId="0" applyNumberFormat="1" applyFont="1" applyFill="1" applyBorder="1" applyAlignment="1">
      <alignment/>
    </xf>
    <xf numFmtId="3" fontId="6" fillId="41" borderId="18" xfId="0" applyNumberFormat="1" applyFont="1" applyFill="1" applyBorder="1" applyAlignment="1">
      <alignment/>
    </xf>
    <xf numFmtId="3" fontId="6" fillId="41" borderId="28" xfId="0" applyNumberFormat="1" applyFont="1" applyFill="1" applyBorder="1" applyAlignment="1">
      <alignment/>
    </xf>
    <xf numFmtId="3" fontId="6" fillId="41" borderId="31" xfId="0" applyNumberFormat="1" applyFont="1" applyFill="1" applyBorder="1" applyAlignment="1">
      <alignment/>
    </xf>
    <xf numFmtId="3" fontId="6" fillId="35" borderId="32" xfId="0" applyNumberFormat="1" applyFont="1" applyFill="1" applyBorder="1" applyAlignment="1">
      <alignment/>
    </xf>
    <xf numFmtId="3" fontId="6" fillId="41" borderId="28" xfId="0" applyNumberFormat="1" applyFont="1" applyFill="1" applyBorder="1" applyAlignment="1">
      <alignment/>
    </xf>
    <xf numFmtId="3" fontId="6" fillId="41" borderId="24" xfId="0" applyNumberFormat="1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11" fillId="41" borderId="0" xfId="0" applyFont="1" applyFill="1" applyBorder="1" applyAlignment="1">
      <alignment wrapText="1"/>
    </xf>
    <xf numFmtId="0" fontId="10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57" fillId="42" borderId="55" xfId="0" applyFont="1" applyFill="1" applyBorder="1" applyAlignment="1">
      <alignment/>
    </xf>
    <xf numFmtId="0" fontId="57" fillId="42" borderId="56" xfId="0" applyFont="1" applyFill="1" applyBorder="1" applyAlignment="1">
      <alignment/>
    </xf>
    <xf numFmtId="0" fontId="57" fillId="19" borderId="57" xfId="0" applyFont="1" applyFill="1" applyBorder="1" applyAlignment="1">
      <alignment/>
    </xf>
    <xf numFmtId="0" fontId="57" fillId="41" borderId="56" xfId="0" applyFont="1" applyFill="1" applyBorder="1" applyAlignment="1">
      <alignment/>
    </xf>
    <xf numFmtId="0" fontId="11" fillId="41" borderId="0" xfId="0" applyFont="1" applyFill="1" applyAlignment="1">
      <alignment/>
    </xf>
    <xf numFmtId="168" fontId="11" fillId="0" borderId="0" xfId="0" applyNumberFormat="1" applyFont="1" applyAlignment="1">
      <alignment/>
    </xf>
    <xf numFmtId="0" fontId="10" fillId="0" borderId="0" xfId="0" applyFont="1" applyAlignment="1">
      <alignment/>
    </xf>
    <xf numFmtId="168" fontId="11" fillId="41" borderId="58" xfId="0" applyNumberFormat="1" applyFont="1" applyFill="1" applyBorder="1" applyAlignment="1">
      <alignment/>
    </xf>
    <xf numFmtId="168" fontId="11" fillId="41" borderId="58" xfId="0" applyNumberFormat="1" applyFont="1" applyFill="1" applyBorder="1" applyAlignment="1">
      <alignment horizontal="right"/>
    </xf>
    <xf numFmtId="0" fontId="11" fillId="41" borderId="56" xfId="0" applyFont="1" applyFill="1" applyBorder="1" applyAlignment="1">
      <alignment/>
    </xf>
    <xf numFmtId="0" fontId="11" fillId="0" borderId="56" xfId="0" applyFont="1" applyBorder="1" applyAlignment="1">
      <alignment/>
    </xf>
    <xf numFmtId="168" fontId="11" fillId="0" borderId="58" xfId="0" applyNumberFormat="1" applyFont="1" applyBorder="1" applyAlignment="1">
      <alignment/>
    </xf>
    <xf numFmtId="0" fontId="11" fillId="0" borderId="59" xfId="0" applyFont="1" applyBorder="1" applyAlignment="1">
      <alignment/>
    </xf>
    <xf numFmtId="0" fontId="10" fillId="41" borderId="60" xfId="0" applyFont="1" applyFill="1" applyBorder="1" applyAlignment="1">
      <alignment/>
    </xf>
    <xf numFmtId="0" fontId="11" fillId="41" borderId="60" xfId="0" applyFont="1" applyFill="1" applyBorder="1" applyAlignment="1">
      <alignment/>
    </xf>
    <xf numFmtId="168" fontId="11" fillId="0" borderId="61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3" fontId="3" fillId="33" borderId="62" xfId="0" applyNumberFormat="1" applyFont="1" applyFill="1" applyBorder="1" applyAlignment="1">
      <alignment/>
    </xf>
    <xf numFmtId="3" fontId="6" fillId="34" borderId="63" xfId="0" applyNumberFormat="1" applyFont="1" applyFill="1" applyBorder="1" applyAlignment="1">
      <alignment/>
    </xf>
    <xf numFmtId="3" fontId="3" fillId="38" borderId="63" xfId="0" applyNumberFormat="1" applyFont="1" applyFill="1" applyBorder="1" applyAlignment="1">
      <alignment/>
    </xf>
    <xf numFmtId="3" fontId="56" fillId="39" borderId="64" xfId="0" applyNumberFormat="1" applyFont="1" applyFill="1" applyBorder="1" applyAlignment="1">
      <alignment/>
    </xf>
    <xf numFmtId="3" fontId="3" fillId="33" borderId="65" xfId="0" applyNumberFormat="1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7" fillId="33" borderId="68" xfId="0" applyNumberFormat="1" applyFont="1" applyFill="1" applyBorder="1" applyAlignment="1">
      <alignment/>
    </xf>
    <xf numFmtId="3" fontId="3" fillId="33" borderId="69" xfId="0" applyNumberFormat="1" applyFont="1" applyFill="1" applyBorder="1" applyAlignment="1">
      <alignment/>
    </xf>
    <xf numFmtId="14" fontId="4" fillId="0" borderId="64" xfId="0" applyNumberFormat="1" applyFont="1" applyBorder="1" applyAlignment="1">
      <alignment horizontal="center"/>
    </xf>
    <xf numFmtId="3" fontId="3" fillId="33" borderId="63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3" fontId="3" fillId="36" borderId="70" xfId="0" applyNumberFormat="1" applyFont="1" applyFill="1" applyBorder="1" applyAlignment="1">
      <alignment/>
    </xf>
    <xf numFmtId="3" fontId="3" fillId="36" borderId="63" xfId="0" applyNumberFormat="1" applyFont="1" applyFill="1" applyBorder="1" applyAlignment="1">
      <alignment/>
    </xf>
    <xf numFmtId="3" fontId="3" fillId="33" borderId="71" xfId="0" applyNumberFormat="1" applyFont="1" applyFill="1" applyBorder="1" applyAlignment="1">
      <alignment/>
    </xf>
    <xf numFmtId="3" fontId="3" fillId="36" borderId="72" xfId="0" applyNumberFormat="1" applyFont="1" applyFill="1" applyBorder="1" applyAlignment="1">
      <alignment/>
    </xf>
    <xf numFmtId="3" fontId="3" fillId="36" borderId="73" xfId="0" applyNumberFormat="1" applyFont="1" applyFill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168" fontId="11" fillId="43" borderId="0" xfId="0" applyNumberFormat="1" applyFont="1" applyFill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14" fontId="58" fillId="0" borderId="11" xfId="0" applyNumberFormat="1" applyFont="1" applyBorder="1" applyAlignment="1">
      <alignment horizontal="center" wrapText="1"/>
    </xf>
    <xf numFmtId="14" fontId="59" fillId="0" borderId="12" xfId="0" applyNumberFormat="1" applyFont="1" applyBorder="1" applyAlignment="1">
      <alignment horizontal="center"/>
    </xf>
    <xf numFmtId="14" fontId="59" fillId="0" borderId="13" xfId="0" applyNumberFormat="1" applyFont="1" applyBorder="1" applyAlignment="1">
      <alignment horizontal="center"/>
    </xf>
    <xf numFmtId="3" fontId="3" fillId="15" borderId="78" xfId="0" applyNumberFormat="1" applyFont="1" applyFill="1" applyBorder="1" applyAlignment="1">
      <alignment horizontal="center" vertical="top" wrapText="1"/>
    </xf>
    <xf numFmtId="3" fontId="3" fillId="15" borderId="79" xfId="0" applyNumberFormat="1" applyFont="1" applyFill="1" applyBorder="1" applyAlignment="1">
      <alignment horizontal="center" vertical="top" wrapText="1"/>
    </xf>
    <xf numFmtId="3" fontId="3" fillId="15" borderId="80" xfId="0" applyNumberFormat="1" applyFont="1" applyFill="1" applyBorder="1" applyAlignment="1">
      <alignment horizontal="center" vertical="top" wrapText="1"/>
    </xf>
    <xf numFmtId="3" fontId="3" fillId="15" borderId="81" xfId="0" applyNumberFormat="1" applyFont="1" applyFill="1" applyBorder="1" applyAlignment="1">
      <alignment horizontal="center" vertical="top" wrapText="1"/>
    </xf>
    <xf numFmtId="3" fontId="3" fillId="15" borderId="82" xfId="0" applyNumberFormat="1" applyFont="1" applyFill="1" applyBorder="1" applyAlignment="1">
      <alignment horizontal="center" vertical="top" wrapText="1"/>
    </xf>
    <xf numFmtId="3" fontId="3" fillId="15" borderId="83" xfId="0" applyNumberFormat="1" applyFont="1" applyFill="1" applyBorder="1" applyAlignment="1">
      <alignment horizontal="center" vertical="top" wrapText="1"/>
    </xf>
    <xf numFmtId="3" fontId="3" fillId="18" borderId="79" xfId="0" applyNumberFormat="1" applyFont="1" applyFill="1" applyBorder="1" applyAlignment="1">
      <alignment horizontal="center" vertical="top" wrapText="1"/>
    </xf>
    <xf numFmtId="3" fontId="3" fillId="18" borderId="80" xfId="0" applyNumberFormat="1" applyFont="1" applyFill="1" applyBorder="1" applyAlignment="1">
      <alignment horizontal="center" vertical="top" wrapText="1"/>
    </xf>
    <xf numFmtId="3" fontId="3" fillId="18" borderId="82" xfId="0" applyNumberFormat="1" applyFont="1" applyFill="1" applyBorder="1" applyAlignment="1">
      <alignment horizontal="center" vertical="top" wrapText="1"/>
    </xf>
    <xf numFmtId="3" fontId="3" fillId="18" borderId="83" xfId="0" applyNumberFormat="1" applyFont="1" applyFill="1" applyBorder="1" applyAlignment="1">
      <alignment horizontal="center" vertical="top" wrapText="1"/>
    </xf>
    <xf numFmtId="3" fontId="2" fillId="0" borderId="8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/>
    </xf>
    <xf numFmtId="3" fontId="60" fillId="0" borderId="85" xfId="0" applyNumberFormat="1" applyFont="1" applyBorder="1" applyAlignment="1">
      <alignment horizontal="center"/>
    </xf>
    <xf numFmtId="3" fontId="60" fillId="0" borderId="86" xfId="0" applyNumberFormat="1" applyFont="1" applyBorder="1" applyAlignment="1">
      <alignment horizontal="center"/>
    </xf>
    <xf numFmtId="3" fontId="60" fillId="0" borderId="87" xfId="0" applyNumberFormat="1" applyFont="1" applyBorder="1" applyAlignment="1">
      <alignment horizontal="center"/>
    </xf>
    <xf numFmtId="3" fontId="3" fillId="18" borderId="78" xfId="0" applyNumberFormat="1" applyFont="1" applyFill="1" applyBorder="1" applyAlignment="1">
      <alignment horizontal="center" vertical="top" wrapText="1"/>
    </xf>
    <xf numFmtId="3" fontId="3" fillId="18" borderId="81" xfId="0" applyNumberFormat="1" applyFont="1" applyFill="1" applyBorder="1" applyAlignment="1">
      <alignment horizontal="center" vertical="top" wrapText="1"/>
    </xf>
    <xf numFmtId="0" fontId="10" fillId="42" borderId="88" xfId="0" applyFont="1" applyFill="1" applyBorder="1" applyAlignment="1">
      <alignment horizontal="center" vertical="center" wrapText="1"/>
    </xf>
    <xf numFmtId="0" fontId="10" fillId="42" borderId="89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center" wrapText="1"/>
    </xf>
    <xf numFmtId="0" fontId="10" fillId="42" borderId="58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0"/>
  <sheetViews>
    <sheetView zoomScalePageLayoutView="0" workbookViewId="0" topLeftCell="A1">
      <pane ySplit="4" topLeftCell="A15" activePane="bottomLeft" state="frozen"/>
      <selection pane="topLeft" activeCell="A1" sqref="A1"/>
      <selection pane="bottomLeft" activeCell="L27" sqref="L27"/>
    </sheetView>
  </sheetViews>
  <sheetFormatPr defaultColWidth="9.140625" defaultRowHeight="12.75"/>
  <cols>
    <col min="1" max="1" width="9.140625" style="1" customWidth="1"/>
    <col min="2" max="2" width="0.42578125" style="1" customWidth="1"/>
    <col min="3" max="3" width="30.57421875" style="1" bestFit="1" customWidth="1"/>
    <col min="4" max="11" width="9.140625" style="1" hidden="1" customWidth="1"/>
    <col min="12" max="14" width="9.00390625" style="1" customWidth="1"/>
    <col min="15" max="16384" width="9.140625" style="1" customWidth="1"/>
  </cols>
  <sheetData>
    <row r="1" spans="1:20" ht="17.25">
      <c r="A1" s="182"/>
      <c r="B1" s="182"/>
      <c r="C1" s="182"/>
      <c r="D1" s="183" t="s">
        <v>55</v>
      </c>
      <c r="E1" s="184"/>
      <c r="F1" s="184"/>
      <c r="G1" s="184"/>
      <c r="H1" s="184"/>
      <c r="I1" s="184"/>
      <c r="J1" s="184"/>
      <c r="K1" s="185"/>
      <c r="L1" s="183" t="s">
        <v>55</v>
      </c>
      <c r="M1" s="184"/>
      <c r="N1" s="184"/>
      <c r="O1" s="184"/>
      <c r="P1" s="184"/>
      <c r="Q1" s="184"/>
      <c r="R1" s="184"/>
      <c r="S1" s="184"/>
      <c r="T1" s="185"/>
    </row>
    <row r="2" spans="1:20" ht="12.75" customHeight="1">
      <c r="A2" s="180" t="s">
        <v>40</v>
      </c>
      <c r="B2" s="181"/>
      <c r="C2" s="181"/>
      <c r="D2" s="170" t="s">
        <v>81</v>
      </c>
      <c r="E2" s="171"/>
      <c r="F2" s="171"/>
      <c r="G2" s="171"/>
      <c r="H2" s="171"/>
      <c r="I2" s="171"/>
      <c r="J2" s="171"/>
      <c r="K2" s="171"/>
      <c r="L2" s="186" t="s">
        <v>82</v>
      </c>
      <c r="M2" s="176"/>
      <c r="N2" s="176"/>
      <c r="O2" s="176"/>
      <c r="P2" s="176"/>
      <c r="Q2" s="176"/>
      <c r="R2" s="176"/>
      <c r="S2" s="176"/>
      <c r="T2" s="177"/>
    </row>
    <row r="3" spans="1:20" ht="21" customHeight="1">
      <c r="A3" s="180"/>
      <c r="B3" s="181"/>
      <c r="C3" s="181"/>
      <c r="D3" s="173"/>
      <c r="E3" s="174"/>
      <c r="F3" s="174"/>
      <c r="G3" s="174"/>
      <c r="H3" s="174"/>
      <c r="I3" s="174"/>
      <c r="J3" s="174"/>
      <c r="K3" s="174"/>
      <c r="L3" s="187"/>
      <c r="M3" s="178"/>
      <c r="N3" s="178"/>
      <c r="O3" s="178"/>
      <c r="P3" s="178"/>
      <c r="Q3" s="178"/>
      <c r="R3" s="178"/>
      <c r="S3" s="178"/>
      <c r="T3" s="179"/>
    </row>
    <row r="4" spans="1:20" ht="12.75">
      <c r="A4" s="180"/>
      <c r="B4" s="181"/>
      <c r="C4" s="181"/>
      <c r="D4" s="2" t="s">
        <v>0</v>
      </c>
      <c r="E4" s="3" t="s">
        <v>44</v>
      </c>
      <c r="F4" s="3" t="s">
        <v>57</v>
      </c>
      <c r="G4" s="3" t="s">
        <v>53</v>
      </c>
      <c r="H4" s="4" t="s">
        <v>54</v>
      </c>
      <c r="I4" s="5" t="s">
        <v>42</v>
      </c>
      <c r="J4" s="5" t="s">
        <v>56</v>
      </c>
      <c r="K4" s="5" t="s">
        <v>46</v>
      </c>
      <c r="L4" s="150" t="s">
        <v>0</v>
      </c>
      <c r="M4" s="167" t="s">
        <v>83</v>
      </c>
      <c r="N4" s="167" t="s">
        <v>53</v>
      </c>
      <c r="O4" s="167" t="s">
        <v>84</v>
      </c>
      <c r="P4" s="167" t="s">
        <v>85</v>
      </c>
      <c r="Q4" s="168" t="s">
        <v>86</v>
      </c>
      <c r="R4" s="169" t="s">
        <v>87</v>
      </c>
      <c r="S4" s="169" t="s">
        <v>88</v>
      </c>
      <c r="T4" s="6" t="s">
        <v>46</v>
      </c>
    </row>
    <row r="5" spans="1:20" ht="11.25" customHeight="1">
      <c r="A5" s="7">
        <v>501</v>
      </c>
      <c r="B5" s="8"/>
      <c r="C5" s="9" t="s">
        <v>1</v>
      </c>
      <c r="D5" s="10">
        <f aca="true" t="shared" si="0" ref="D5:T5">SUM(D6:D9)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55">
        <f t="shared" si="0"/>
        <v>0</v>
      </c>
      <c r="L5" s="151">
        <f aca="true" t="shared" si="1" ref="L5:L18">SUM(M5:T5)</f>
        <v>983</v>
      </c>
      <c r="M5" s="11">
        <f t="shared" si="0"/>
        <v>100</v>
      </c>
      <c r="N5" s="11">
        <f t="shared" si="0"/>
        <v>51</v>
      </c>
      <c r="O5" s="11">
        <f t="shared" si="0"/>
        <v>10</v>
      </c>
      <c r="P5" s="11">
        <f t="shared" si="0"/>
        <v>30</v>
      </c>
      <c r="Q5" s="11">
        <f t="shared" si="0"/>
        <v>60</v>
      </c>
      <c r="R5" s="11">
        <f t="shared" si="0"/>
        <v>107</v>
      </c>
      <c r="S5" s="11">
        <f t="shared" si="0"/>
        <v>510</v>
      </c>
      <c r="T5" s="12">
        <f t="shared" si="0"/>
        <v>115</v>
      </c>
    </row>
    <row r="6" spans="1:21" ht="11.25" customHeight="1">
      <c r="A6" s="13"/>
      <c r="B6" s="14"/>
      <c r="C6" s="15" t="s">
        <v>110</v>
      </c>
      <c r="D6" s="16">
        <f>SUM(E6:K6)</f>
        <v>0</v>
      </c>
      <c r="E6" s="17">
        <v>0</v>
      </c>
      <c r="F6" s="17">
        <v>0</v>
      </c>
      <c r="G6" s="17">
        <v>0</v>
      </c>
      <c r="H6" s="17">
        <v>0</v>
      </c>
      <c r="I6" s="18">
        <v>0</v>
      </c>
      <c r="J6" s="18">
        <v>0</v>
      </c>
      <c r="K6" s="18">
        <v>0</v>
      </c>
      <c r="L6" s="152">
        <f t="shared" si="1"/>
        <v>423</v>
      </c>
      <c r="M6" s="17">
        <v>50</v>
      </c>
      <c r="N6" s="17">
        <v>44</v>
      </c>
      <c r="O6" s="17">
        <v>5</v>
      </c>
      <c r="P6" s="17">
        <v>18</v>
      </c>
      <c r="Q6" s="17">
        <v>36</v>
      </c>
      <c r="R6" s="18">
        <v>95</v>
      </c>
      <c r="S6" s="18">
        <v>90</v>
      </c>
      <c r="T6" s="19">
        <v>85</v>
      </c>
      <c r="U6" s="101"/>
    </row>
    <row r="7" spans="1:20" ht="11.25" customHeight="1">
      <c r="A7" s="13"/>
      <c r="B7" s="14"/>
      <c r="C7" s="20" t="s">
        <v>48</v>
      </c>
      <c r="D7" s="16">
        <f>SUM(E7:K7)</f>
        <v>0</v>
      </c>
      <c r="E7" s="17"/>
      <c r="F7" s="17">
        <v>0</v>
      </c>
      <c r="G7" s="17"/>
      <c r="H7" s="17"/>
      <c r="I7" s="18">
        <v>0</v>
      </c>
      <c r="J7" s="18">
        <v>0</v>
      </c>
      <c r="K7" s="18">
        <v>0</v>
      </c>
      <c r="L7" s="152">
        <f t="shared" si="1"/>
        <v>119</v>
      </c>
      <c r="M7" s="17">
        <v>50</v>
      </c>
      <c r="N7" s="17">
        <v>7</v>
      </c>
      <c r="O7" s="17"/>
      <c r="P7" s="17">
        <v>0</v>
      </c>
      <c r="Q7" s="17">
        <v>0</v>
      </c>
      <c r="R7" s="18">
        <v>12</v>
      </c>
      <c r="S7" s="18">
        <v>20</v>
      </c>
      <c r="T7" s="19">
        <v>30</v>
      </c>
    </row>
    <row r="8" spans="1:20" ht="11.25" customHeight="1">
      <c r="A8" s="13"/>
      <c r="B8" s="14"/>
      <c r="C8" s="21" t="s">
        <v>47</v>
      </c>
      <c r="D8" s="16">
        <f>SUM(E8:K8)</f>
        <v>0</v>
      </c>
      <c r="E8" s="17">
        <v>0</v>
      </c>
      <c r="F8" s="17"/>
      <c r="G8" s="17"/>
      <c r="H8" s="17"/>
      <c r="I8" s="18"/>
      <c r="J8" s="18"/>
      <c r="K8" s="18"/>
      <c r="L8" s="152">
        <f t="shared" si="1"/>
        <v>41</v>
      </c>
      <c r="M8" s="17">
        <v>0</v>
      </c>
      <c r="N8" s="17">
        <v>0</v>
      </c>
      <c r="O8" s="17">
        <v>5</v>
      </c>
      <c r="P8" s="17">
        <v>12</v>
      </c>
      <c r="Q8" s="17">
        <v>24</v>
      </c>
      <c r="R8" s="18"/>
      <c r="S8" s="18">
        <v>0</v>
      </c>
      <c r="T8" s="19"/>
    </row>
    <row r="9" spans="1:20" ht="11.25" customHeight="1">
      <c r="A9" s="13"/>
      <c r="B9" s="14"/>
      <c r="C9" s="21" t="s">
        <v>58</v>
      </c>
      <c r="D9" s="16">
        <f>SUM(E9:K9)</f>
        <v>0</v>
      </c>
      <c r="E9" s="116"/>
      <c r="F9" s="22"/>
      <c r="G9" s="22"/>
      <c r="H9" s="22"/>
      <c r="I9" s="23"/>
      <c r="J9" s="23">
        <v>0</v>
      </c>
      <c r="K9" s="23"/>
      <c r="L9" s="152">
        <f t="shared" si="1"/>
        <v>400</v>
      </c>
      <c r="M9" s="22">
        <v>0</v>
      </c>
      <c r="N9" s="22">
        <v>0</v>
      </c>
      <c r="O9" s="22">
        <v>0</v>
      </c>
      <c r="P9" s="22"/>
      <c r="Q9" s="22"/>
      <c r="R9" s="23"/>
      <c r="S9" s="23">
        <v>400</v>
      </c>
      <c r="T9" s="24"/>
    </row>
    <row r="10" spans="1:20" ht="11.25" customHeight="1">
      <c r="A10" s="27">
        <v>502</v>
      </c>
      <c r="B10" s="28"/>
      <c r="C10" s="29" t="s">
        <v>2</v>
      </c>
      <c r="D10" s="103">
        <f>SUM(D11:D13)</f>
        <v>0</v>
      </c>
      <c r="E10" s="104">
        <f>SUM(E11:E13)</f>
        <v>0</v>
      </c>
      <c r="F10" s="104">
        <f aca="true" t="shared" si="2" ref="F10:K10">SUM(F11:F13)</f>
        <v>0</v>
      </c>
      <c r="G10" s="104">
        <f t="shared" si="2"/>
        <v>0</v>
      </c>
      <c r="H10" s="104">
        <f t="shared" si="2"/>
        <v>0</v>
      </c>
      <c r="I10" s="104">
        <f t="shared" si="2"/>
        <v>0</v>
      </c>
      <c r="J10" s="104">
        <f t="shared" si="2"/>
        <v>0</v>
      </c>
      <c r="K10" s="156">
        <f t="shared" si="2"/>
        <v>0</v>
      </c>
      <c r="L10" s="153">
        <f t="shared" si="1"/>
        <v>990</v>
      </c>
      <c r="M10" s="104">
        <f aca="true" t="shared" si="3" ref="M10:T10">SUM(M11:M13)</f>
        <v>515</v>
      </c>
      <c r="N10" s="104">
        <f t="shared" si="3"/>
        <v>0</v>
      </c>
      <c r="O10" s="104">
        <f t="shared" si="3"/>
        <v>0</v>
      </c>
      <c r="P10" s="104">
        <f t="shared" si="3"/>
        <v>0</v>
      </c>
      <c r="Q10" s="104">
        <f t="shared" si="3"/>
        <v>0</v>
      </c>
      <c r="R10" s="104">
        <f t="shared" si="3"/>
        <v>145</v>
      </c>
      <c r="S10" s="104">
        <f t="shared" si="3"/>
        <v>283</v>
      </c>
      <c r="T10" s="105">
        <f t="shared" si="3"/>
        <v>47</v>
      </c>
    </row>
    <row r="11" spans="1:21" ht="11.25" customHeight="1">
      <c r="A11" s="25"/>
      <c r="B11" s="26"/>
      <c r="C11" s="15" t="s">
        <v>3</v>
      </c>
      <c r="D11" s="111">
        <f aca="true" t="shared" si="4" ref="D11:D17">SUM(E11:K11)</f>
        <v>0</v>
      </c>
      <c r="E11" s="44"/>
      <c r="F11" s="44"/>
      <c r="G11" s="44">
        <v>0</v>
      </c>
      <c r="H11" s="44">
        <v>0</v>
      </c>
      <c r="I11" s="45">
        <v>0</v>
      </c>
      <c r="J11" s="45">
        <v>0</v>
      </c>
      <c r="K11" s="45"/>
      <c r="L11" s="152">
        <f t="shared" si="1"/>
        <v>136</v>
      </c>
      <c r="M11" s="43">
        <v>75</v>
      </c>
      <c r="N11" s="44">
        <v>0</v>
      </c>
      <c r="O11" s="44">
        <v>0</v>
      </c>
      <c r="P11" s="44">
        <v>0</v>
      </c>
      <c r="Q11" s="44">
        <v>0</v>
      </c>
      <c r="R11" s="45">
        <v>25</v>
      </c>
      <c r="S11" s="45">
        <v>16</v>
      </c>
      <c r="T11" s="114">
        <v>20</v>
      </c>
      <c r="U11" s="101"/>
    </row>
    <row r="12" spans="1:20" ht="11.25" customHeight="1">
      <c r="A12" s="25"/>
      <c r="B12" s="26"/>
      <c r="C12" s="15" t="s">
        <v>10</v>
      </c>
      <c r="D12" s="111">
        <f t="shared" si="4"/>
        <v>0</v>
      </c>
      <c r="E12" s="44"/>
      <c r="F12" s="44"/>
      <c r="G12" s="44">
        <v>0</v>
      </c>
      <c r="H12" s="44">
        <v>0</v>
      </c>
      <c r="I12" s="45">
        <v>0</v>
      </c>
      <c r="J12" s="45">
        <v>0</v>
      </c>
      <c r="K12" s="45"/>
      <c r="L12" s="152">
        <f t="shared" si="1"/>
        <v>382</v>
      </c>
      <c r="M12" s="43">
        <v>170</v>
      </c>
      <c r="N12" s="44">
        <v>0</v>
      </c>
      <c r="O12" s="44">
        <v>0</v>
      </c>
      <c r="P12" s="44">
        <v>0</v>
      </c>
      <c r="Q12" s="44">
        <v>0</v>
      </c>
      <c r="R12" s="45">
        <v>60</v>
      </c>
      <c r="S12" s="45">
        <v>140</v>
      </c>
      <c r="T12" s="114">
        <v>12</v>
      </c>
    </row>
    <row r="13" spans="1:20" ht="11.25" customHeight="1">
      <c r="A13" s="25"/>
      <c r="B13" s="26"/>
      <c r="C13" s="15" t="s">
        <v>4</v>
      </c>
      <c r="D13" s="111">
        <f t="shared" si="4"/>
        <v>0</v>
      </c>
      <c r="E13" s="44"/>
      <c r="F13" s="44"/>
      <c r="G13" s="44">
        <v>0</v>
      </c>
      <c r="H13" s="44">
        <v>0</v>
      </c>
      <c r="I13" s="45">
        <v>0</v>
      </c>
      <c r="J13" s="45">
        <v>0</v>
      </c>
      <c r="K13" s="45"/>
      <c r="L13" s="152">
        <f t="shared" si="1"/>
        <v>472</v>
      </c>
      <c r="M13" s="43">
        <v>270</v>
      </c>
      <c r="N13" s="44">
        <v>0</v>
      </c>
      <c r="O13" s="44">
        <v>0</v>
      </c>
      <c r="P13" s="44">
        <v>0</v>
      </c>
      <c r="Q13" s="44">
        <v>0</v>
      </c>
      <c r="R13" s="45">
        <v>60</v>
      </c>
      <c r="S13" s="45">
        <v>127</v>
      </c>
      <c r="T13" s="114">
        <v>15</v>
      </c>
    </row>
    <row r="14" spans="1:21" ht="11.25" customHeight="1">
      <c r="A14" s="27">
        <v>504</v>
      </c>
      <c r="B14" s="35"/>
      <c r="C14" s="29" t="s">
        <v>5</v>
      </c>
      <c r="D14" s="10">
        <f t="shared" si="4"/>
        <v>0</v>
      </c>
      <c r="E14" s="36"/>
      <c r="F14" s="36"/>
      <c r="G14" s="36">
        <v>0</v>
      </c>
      <c r="H14" s="36"/>
      <c r="I14" s="36">
        <v>0</v>
      </c>
      <c r="J14" s="36"/>
      <c r="K14" s="38">
        <v>0</v>
      </c>
      <c r="L14" s="154">
        <f t="shared" si="1"/>
        <v>606</v>
      </c>
      <c r="M14" s="36">
        <v>200</v>
      </c>
      <c r="N14" s="36">
        <v>183</v>
      </c>
      <c r="O14" s="36">
        <v>0</v>
      </c>
      <c r="P14" s="36">
        <v>0</v>
      </c>
      <c r="Q14" s="36"/>
      <c r="R14" s="36">
        <v>50</v>
      </c>
      <c r="S14" s="36">
        <v>15</v>
      </c>
      <c r="T14" s="37">
        <v>158</v>
      </c>
      <c r="U14" s="101"/>
    </row>
    <row r="15" spans="1:20" ht="11.25" customHeight="1">
      <c r="A15" s="27">
        <v>511</v>
      </c>
      <c r="B15" s="28"/>
      <c r="C15" s="29" t="s">
        <v>6</v>
      </c>
      <c r="D15" s="10">
        <f t="shared" si="4"/>
        <v>0</v>
      </c>
      <c r="E15" s="36">
        <v>0</v>
      </c>
      <c r="F15" s="36">
        <v>0</v>
      </c>
      <c r="G15" s="49">
        <v>0</v>
      </c>
      <c r="H15" s="49">
        <v>0</v>
      </c>
      <c r="I15" s="38">
        <v>0</v>
      </c>
      <c r="J15" s="38">
        <v>0</v>
      </c>
      <c r="K15" s="38">
        <v>0</v>
      </c>
      <c r="L15" s="154">
        <f t="shared" si="1"/>
        <v>318</v>
      </c>
      <c r="M15" s="36">
        <v>55</v>
      </c>
      <c r="N15" s="36">
        <v>90</v>
      </c>
      <c r="O15" s="36">
        <v>6</v>
      </c>
      <c r="P15" s="49">
        <v>18</v>
      </c>
      <c r="Q15" s="49">
        <v>12</v>
      </c>
      <c r="R15" s="38">
        <v>62</v>
      </c>
      <c r="S15" s="38">
        <v>60</v>
      </c>
      <c r="T15" s="37">
        <v>15</v>
      </c>
    </row>
    <row r="16" spans="1:20" ht="11.25" customHeight="1">
      <c r="A16" s="27">
        <v>512</v>
      </c>
      <c r="B16" s="28"/>
      <c r="C16" s="29" t="s">
        <v>7</v>
      </c>
      <c r="D16" s="10">
        <f t="shared" si="4"/>
        <v>0</v>
      </c>
      <c r="E16" s="36">
        <v>0</v>
      </c>
      <c r="F16" s="36">
        <v>0</v>
      </c>
      <c r="G16" s="36">
        <v>0</v>
      </c>
      <c r="H16" s="36">
        <v>0</v>
      </c>
      <c r="I16" s="38">
        <v>0</v>
      </c>
      <c r="J16" s="38">
        <v>0</v>
      </c>
      <c r="K16" s="38"/>
      <c r="L16" s="154">
        <f t="shared" si="1"/>
        <v>49</v>
      </c>
      <c r="M16" s="36">
        <v>5</v>
      </c>
      <c r="N16" s="36">
        <v>5</v>
      </c>
      <c r="O16" s="36">
        <v>6</v>
      </c>
      <c r="P16" s="36">
        <v>6</v>
      </c>
      <c r="Q16" s="36">
        <v>12</v>
      </c>
      <c r="R16" s="38">
        <v>7</v>
      </c>
      <c r="S16" s="38">
        <v>5</v>
      </c>
      <c r="T16" s="37">
        <v>3</v>
      </c>
    </row>
    <row r="17" spans="1:20" ht="11.25" customHeight="1">
      <c r="A17" s="27">
        <v>513</v>
      </c>
      <c r="B17" s="28"/>
      <c r="C17" s="29" t="s">
        <v>8</v>
      </c>
      <c r="D17" s="10">
        <f t="shared" si="4"/>
        <v>0</v>
      </c>
      <c r="E17" s="39">
        <v>0</v>
      </c>
      <c r="F17" s="39">
        <v>0</v>
      </c>
      <c r="G17" s="39">
        <v>0</v>
      </c>
      <c r="H17" s="39">
        <v>0</v>
      </c>
      <c r="I17" s="40">
        <v>0</v>
      </c>
      <c r="J17" s="40">
        <v>0</v>
      </c>
      <c r="K17" s="40"/>
      <c r="L17" s="154">
        <f t="shared" si="1"/>
        <v>110</v>
      </c>
      <c r="M17" s="39">
        <v>10</v>
      </c>
      <c r="N17" s="39">
        <v>2</v>
      </c>
      <c r="O17" s="39">
        <v>11</v>
      </c>
      <c r="P17" s="39">
        <v>6</v>
      </c>
      <c r="Q17" s="39">
        <v>6</v>
      </c>
      <c r="R17" s="40">
        <v>28</v>
      </c>
      <c r="S17" s="40">
        <v>40</v>
      </c>
      <c r="T17" s="41">
        <v>7</v>
      </c>
    </row>
    <row r="18" spans="1:20" ht="11.25" customHeight="1">
      <c r="A18" s="27">
        <v>518</v>
      </c>
      <c r="B18" s="28"/>
      <c r="C18" s="29" t="s">
        <v>9</v>
      </c>
      <c r="D18" s="30">
        <f aca="true" t="shared" si="5" ref="D18:K18">SUM(D19:D33)</f>
        <v>0</v>
      </c>
      <c r="E18" s="42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156">
        <f t="shared" si="5"/>
        <v>0</v>
      </c>
      <c r="L18" s="153">
        <f t="shared" si="1"/>
        <v>8983</v>
      </c>
      <c r="M18" s="42">
        <f aca="true" t="shared" si="6" ref="M18:T18">SUM(M19:M33)</f>
        <v>1582</v>
      </c>
      <c r="N18" s="42">
        <f t="shared" si="6"/>
        <v>1896</v>
      </c>
      <c r="O18" s="42">
        <f t="shared" si="6"/>
        <v>1085</v>
      </c>
      <c r="P18" s="42">
        <f t="shared" si="6"/>
        <v>293</v>
      </c>
      <c r="Q18" s="42">
        <f t="shared" si="6"/>
        <v>3010</v>
      </c>
      <c r="R18" s="42">
        <f t="shared" si="6"/>
        <v>503</v>
      </c>
      <c r="S18" s="42">
        <f t="shared" si="6"/>
        <v>479</v>
      </c>
      <c r="T18" s="42">
        <f t="shared" si="6"/>
        <v>135</v>
      </c>
    </row>
    <row r="19" spans="1:20" ht="11.25" customHeight="1">
      <c r="A19" s="25"/>
      <c r="B19" s="26"/>
      <c r="C19" s="15" t="s">
        <v>11</v>
      </c>
      <c r="D19" s="16">
        <f>SUM(E19:K19)</f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3">
        <v>0</v>
      </c>
      <c r="L19" s="152">
        <f aca="true" t="shared" si="7" ref="L19:L33">SUM(M19:T19)</f>
        <v>225</v>
      </c>
      <c r="M19" s="43">
        <v>52</v>
      </c>
      <c r="N19" s="43">
        <v>30</v>
      </c>
      <c r="O19" s="43">
        <v>26</v>
      </c>
      <c r="P19" s="43">
        <v>8</v>
      </c>
      <c r="Q19" s="43">
        <v>28</v>
      </c>
      <c r="R19" s="73">
        <v>36</v>
      </c>
      <c r="S19" s="73">
        <v>20</v>
      </c>
      <c r="T19" s="163">
        <v>25</v>
      </c>
    </row>
    <row r="20" spans="1:20" ht="11.25" customHeight="1">
      <c r="A20" s="25"/>
      <c r="B20" s="26"/>
      <c r="C20" s="15" t="s">
        <v>12</v>
      </c>
      <c r="D20" s="16">
        <f aca="true" t="shared" si="8" ref="D20:D33">SUM(E20:K20)</f>
        <v>0</v>
      </c>
      <c r="E20" s="44"/>
      <c r="F20" s="44">
        <v>0</v>
      </c>
      <c r="G20" s="44">
        <v>0</v>
      </c>
      <c r="H20" s="44">
        <v>0</v>
      </c>
      <c r="I20" s="45">
        <v>0</v>
      </c>
      <c r="J20" s="45">
        <v>0</v>
      </c>
      <c r="K20" s="45"/>
      <c r="L20" s="152">
        <f t="shared" si="7"/>
        <v>97</v>
      </c>
      <c r="M20" s="43">
        <v>25</v>
      </c>
      <c r="N20" s="43">
        <v>30</v>
      </c>
      <c r="O20" s="43">
        <v>0</v>
      </c>
      <c r="P20" s="43">
        <v>0</v>
      </c>
      <c r="Q20" s="43">
        <v>0</v>
      </c>
      <c r="R20" s="73">
        <v>12</v>
      </c>
      <c r="S20" s="73">
        <v>20</v>
      </c>
      <c r="T20" s="163">
        <v>10</v>
      </c>
    </row>
    <row r="21" spans="1:20" ht="11.25" customHeight="1">
      <c r="A21" s="25"/>
      <c r="B21" s="26"/>
      <c r="C21" s="15" t="s">
        <v>92</v>
      </c>
      <c r="D21" s="16"/>
      <c r="E21" s="44"/>
      <c r="F21" s="44"/>
      <c r="G21" s="44"/>
      <c r="H21" s="44"/>
      <c r="I21" s="45"/>
      <c r="J21" s="45"/>
      <c r="K21" s="45"/>
      <c r="L21" s="152">
        <f t="shared" si="7"/>
        <v>1544</v>
      </c>
      <c r="M21" s="43"/>
      <c r="N21" s="43"/>
      <c r="O21" s="43">
        <v>0</v>
      </c>
      <c r="P21" s="43">
        <v>0</v>
      </c>
      <c r="Q21" s="43">
        <v>1544</v>
      </c>
      <c r="R21" s="73"/>
      <c r="S21" s="73">
        <v>0</v>
      </c>
      <c r="T21" s="163">
        <v>0</v>
      </c>
    </row>
    <row r="22" spans="1:20" ht="11.25" customHeight="1">
      <c r="A22" s="25"/>
      <c r="B22" s="26"/>
      <c r="C22" s="15" t="s">
        <v>93</v>
      </c>
      <c r="D22" s="16">
        <f t="shared" si="8"/>
        <v>0</v>
      </c>
      <c r="E22" s="44"/>
      <c r="F22" s="115">
        <v>0</v>
      </c>
      <c r="G22" s="44"/>
      <c r="H22" s="44"/>
      <c r="I22" s="45"/>
      <c r="J22" s="45"/>
      <c r="K22" s="45"/>
      <c r="L22" s="152">
        <f t="shared" si="7"/>
        <v>1237</v>
      </c>
      <c r="M22" s="43"/>
      <c r="N22" s="43"/>
      <c r="O22" s="43"/>
      <c r="P22" s="43"/>
      <c r="Q22" s="43">
        <v>1237</v>
      </c>
      <c r="R22" s="73"/>
      <c r="S22" s="73"/>
      <c r="T22" s="163"/>
    </row>
    <row r="23" spans="1:20" ht="11.25" customHeight="1">
      <c r="A23" s="25"/>
      <c r="B23" s="26"/>
      <c r="C23" s="15" t="s">
        <v>13</v>
      </c>
      <c r="D23" s="16">
        <f t="shared" si="8"/>
        <v>0</v>
      </c>
      <c r="E23" s="44"/>
      <c r="F23" s="44"/>
      <c r="G23" s="44">
        <v>0</v>
      </c>
      <c r="H23" s="44"/>
      <c r="I23" s="45"/>
      <c r="J23" s="45"/>
      <c r="K23" s="45"/>
      <c r="L23" s="152">
        <f t="shared" si="7"/>
        <v>1750</v>
      </c>
      <c r="M23" s="43"/>
      <c r="N23" s="43">
        <v>1750</v>
      </c>
      <c r="O23" s="43"/>
      <c r="P23" s="43">
        <v>0</v>
      </c>
      <c r="Q23" s="43"/>
      <c r="R23" s="73"/>
      <c r="S23" s="73"/>
      <c r="T23" s="163"/>
    </row>
    <row r="24" spans="1:20" ht="11.25" customHeight="1">
      <c r="A24" s="25"/>
      <c r="B24" s="26"/>
      <c r="C24" s="15" t="s">
        <v>99</v>
      </c>
      <c r="D24" s="16">
        <f t="shared" si="8"/>
        <v>0</v>
      </c>
      <c r="E24" s="44"/>
      <c r="F24" s="44"/>
      <c r="G24" s="44"/>
      <c r="H24" s="44">
        <v>0</v>
      </c>
      <c r="I24" s="45"/>
      <c r="J24" s="45"/>
      <c r="K24" s="45"/>
      <c r="L24" s="152">
        <f t="shared" si="7"/>
        <v>287</v>
      </c>
      <c r="M24" s="43"/>
      <c r="N24" s="43"/>
      <c r="O24" s="43"/>
      <c r="P24" s="43"/>
      <c r="Q24" s="43">
        <v>0</v>
      </c>
      <c r="R24" s="73">
        <v>287</v>
      </c>
      <c r="S24" s="73"/>
      <c r="T24" s="163"/>
    </row>
    <row r="25" spans="1:20" ht="11.25" customHeight="1">
      <c r="A25" s="25"/>
      <c r="B25" s="26"/>
      <c r="C25" s="15" t="s">
        <v>14</v>
      </c>
      <c r="D25" s="16">
        <f t="shared" si="8"/>
        <v>0</v>
      </c>
      <c r="E25" s="44"/>
      <c r="F25" s="44"/>
      <c r="G25" s="44"/>
      <c r="H25" s="44"/>
      <c r="I25" s="45">
        <v>0</v>
      </c>
      <c r="J25" s="45"/>
      <c r="K25" s="45"/>
      <c r="L25" s="152">
        <f t="shared" si="7"/>
        <v>99</v>
      </c>
      <c r="M25" s="43"/>
      <c r="N25" s="43"/>
      <c r="O25" s="43"/>
      <c r="P25" s="43"/>
      <c r="Q25" s="43"/>
      <c r="R25" s="73">
        <v>99</v>
      </c>
      <c r="S25" s="73"/>
      <c r="T25" s="163"/>
    </row>
    <row r="26" spans="1:20" ht="11.25" customHeight="1">
      <c r="A26" s="25"/>
      <c r="B26" s="26"/>
      <c r="C26" s="15" t="s">
        <v>166</v>
      </c>
      <c r="D26" s="16"/>
      <c r="E26" s="44"/>
      <c r="F26" s="44"/>
      <c r="G26" s="44"/>
      <c r="H26" s="44"/>
      <c r="I26" s="45"/>
      <c r="J26" s="45"/>
      <c r="K26" s="45"/>
      <c r="L26" s="152">
        <f>SUM(M26:T26)</f>
        <v>182</v>
      </c>
      <c r="M26" s="43"/>
      <c r="N26" s="43"/>
      <c r="O26" s="43"/>
      <c r="P26" s="43"/>
      <c r="Q26" s="43"/>
      <c r="R26" s="73"/>
      <c r="S26" s="73">
        <v>182</v>
      </c>
      <c r="T26" s="163"/>
    </row>
    <row r="27" spans="1:20" ht="11.25" customHeight="1">
      <c r="A27" s="25"/>
      <c r="B27" s="26"/>
      <c r="C27" s="15" t="s">
        <v>161</v>
      </c>
      <c r="D27" s="16"/>
      <c r="E27" s="44"/>
      <c r="F27" s="44"/>
      <c r="G27" s="44"/>
      <c r="H27" s="44"/>
      <c r="I27" s="45"/>
      <c r="J27" s="45"/>
      <c r="K27" s="45"/>
      <c r="L27" s="152">
        <f t="shared" si="7"/>
        <v>919</v>
      </c>
      <c r="M27" s="43"/>
      <c r="N27" s="43"/>
      <c r="O27" s="43">
        <v>919</v>
      </c>
      <c r="P27" s="43"/>
      <c r="Q27" s="43"/>
      <c r="R27" s="73"/>
      <c r="S27" s="73"/>
      <c r="T27" s="163"/>
    </row>
    <row r="28" spans="1:20" ht="11.25" customHeight="1">
      <c r="A28" s="25"/>
      <c r="B28" s="26"/>
      <c r="C28" s="15" t="s">
        <v>162</v>
      </c>
      <c r="D28" s="16"/>
      <c r="E28" s="44"/>
      <c r="F28" s="44"/>
      <c r="G28" s="44"/>
      <c r="H28" s="44"/>
      <c r="I28" s="45"/>
      <c r="J28" s="45"/>
      <c r="K28" s="45"/>
      <c r="L28" s="152">
        <f t="shared" si="7"/>
        <v>147</v>
      </c>
      <c r="M28" s="43"/>
      <c r="N28" s="43"/>
      <c r="O28" s="43"/>
      <c r="P28" s="43">
        <v>147</v>
      </c>
      <c r="Q28" s="43"/>
      <c r="R28" s="73"/>
      <c r="S28" s="73"/>
      <c r="T28" s="163"/>
    </row>
    <row r="29" spans="1:20" ht="11.25" customHeight="1">
      <c r="A29" s="25"/>
      <c r="B29" s="26"/>
      <c r="C29" s="15" t="s">
        <v>89</v>
      </c>
      <c r="D29" s="16"/>
      <c r="E29" s="44"/>
      <c r="F29" s="44"/>
      <c r="G29" s="44"/>
      <c r="H29" s="44"/>
      <c r="I29" s="45"/>
      <c r="J29" s="45"/>
      <c r="K29" s="45"/>
      <c r="L29" s="152">
        <f t="shared" si="7"/>
        <v>416</v>
      </c>
      <c r="M29" s="43">
        <v>105</v>
      </c>
      <c r="N29" s="43">
        <v>17</v>
      </c>
      <c r="O29" s="43">
        <v>20</v>
      </c>
      <c r="P29" s="43">
        <v>18</v>
      </c>
      <c r="Q29" s="43">
        <v>21</v>
      </c>
      <c r="R29" s="73">
        <v>15</v>
      </c>
      <c r="S29" s="73">
        <v>205</v>
      </c>
      <c r="T29" s="163">
        <v>15</v>
      </c>
    </row>
    <row r="30" spans="1:20" ht="11.25" customHeight="1">
      <c r="A30" s="25"/>
      <c r="B30" s="26"/>
      <c r="C30" s="15" t="s">
        <v>52</v>
      </c>
      <c r="D30" s="16">
        <f t="shared" si="8"/>
        <v>0</v>
      </c>
      <c r="E30" s="44"/>
      <c r="F30" s="44">
        <v>0</v>
      </c>
      <c r="G30" s="44"/>
      <c r="H30" s="44"/>
      <c r="I30" s="45"/>
      <c r="J30" s="45"/>
      <c r="K30" s="45"/>
      <c r="L30" s="152">
        <f t="shared" si="7"/>
        <v>50</v>
      </c>
      <c r="M30" s="43">
        <v>50</v>
      </c>
      <c r="N30" s="43"/>
      <c r="O30" s="43"/>
      <c r="P30" s="43"/>
      <c r="Q30" s="43"/>
      <c r="R30" s="73"/>
      <c r="S30" s="73"/>
      <c r="T30" s="163"/>
    </row>
    <row r="31" spans="1:20" ht="11.25" customHeight="1">
      <c r="A31" s="25"/>
      <c r="B31" s="26"/>
      <c r="C31" s="15" t="s">
        <v>163</v>
      </c>
      <c r="D31" s="16"/>
      <c r="E31" s="44"/>
      <c r="F31" s="44"/>
      <c r="G31" s="44"/>
      <c r="H31" s="44"/>
      <c r="I31" s="45"/>
      <c r="J31" s="45"/>
      <c r="K31" s="45"/>
      <c r="L31" s="152">
        <f>SUM(M31:T31)</f>
        <v>250</v>
      </c>
      <c r="M31" s="43">
        <v>250</v>
      </c>
      <c r="N31" s="43"/>
      <c r="O31" s="43"/>
      <c r="P31" s="43"/>
      <c r="Q31" s="43"/>
      <c r="R31" s="73"/>
      <c r="S31" s="73"/>
      <c r="T31" s="163"/>
    </row>
    <row r="32" spans="1:20" ht="11.25" customHeight="1">
      <c r="A32" s="25"/>
      <c r="B32" s="26"/>
      <c r="C32" s="15" t="s">
        <v>164</v>
      </c>
      <c r="D32" s="16"/>
      <c r="E32" s="44"/>
      <c r="F32" s="44"/>
      <c r="G32" s="44"/>
      <c r="H32" s="44"/>
      <c r="I32" s="45"/>
      <c r="J32" s="45"/>
      <c r="K32" s="45"/>
      <c r="L32" s="152">
        <f>SUM(M32:T32)</f>
        <v>700</v>
      </c>
      <c r="M32" s="43">
        <v>700</v>
      </c>
      <c r="N32" s="43"/>
      <c r="O32" s="43"/>
      <c r="P32" s="43"/>
      <c r="Q32" s="43"/>
      <c r="R32" s="73"/>
      <c r="S32" s="73"/>
      <c r="T32" s="163"/>
    </row>
    <row r="33" spans="1:21" ht="11.25" customHeight="1">
      <c r="A33" s="25"/>
      <c r="B33" s="26"/>
      <c r="C33" s="15" t="s">
        <v>165</v>
      </c>
      <c r="D33" s="16">
        <f t="shared" si="8"/>
        <v>0</v>
      </c>
      <c r="E33" s="44">
        <v>0</v>
      </c>
      <c r="F33" s="44">
        <v>0</v>
      </c>
      <c r="G33" s="44">
        <v>0</v>
      </c>
      <c r="H33" s="44">
        <v>0</v>
      </c>
      <c r="I33" s="45">
        <v>0</v>
      </c>
      <c r="J33" s="45">
        <v>0</v>
      </c>
      <c r="K33" s="45">
        <v>0</v>
      </c>
      <c r="L33" s="152">
        <f t="shared" si="7"/>
        <v>1080</v>
      </c>
      <c r="M33" s="43">
        <v>400</v>
      </c>
      <c r="N33" s="43">
        <v>69</v>
      </c>
      <c r="O33" s="43">
        <v>120</v>
      </c>
      <c r="P33" s="43">
        <v>120</v>
      </c>
      <c r="Q33" s="43">
        <v>180</v>
      </c>
      <c r="R33" s="73">
        <v>54</v>
      </c>
      <c r="S33" s="73">
        <v>52</v>
      </c>
      <c r="T33" s="163">
        <v>85</v>
      </c>
      <c r="U33" s="102"/>
    </row>
    <row r="34" spans="1:20" ht="11.25" customHeight="1">
      <c r="A34" s="27">
        <v>521</v>
      </c>
      <c r="B34" s="28"/>
      <c r="C34" s="29" t="s">
        <v>15</v>
      </c>
      <c r="D34" s="103">
        <f aca="true" t="shared" si="9" ref="D34:I34">SUM(D35:D36)</f>
        <v>0</v>
      </c>
      <c r="E34" s="106">
        <f t="shared" si="9"/>
        <v>0</v>
      </c>
      <c r="F34" s="106">
        <f t="shared" si="9"/>
        <v>0</v>
      </c>
      <c r="G34" s="106">
        <f t="shared" si="9"/>
        <v>0</v>
      </c>
      <c r="H34" s="106">
        <f t="shared" si="9"/>
        <v>0</v>
      </c>
      <c r="I34" s="106">
        <f t="shared" si="9"/>
        <v>0</v>
      </c>
      <c r="J34" s="106">
        <f>SUM(J35:J36)</f>
        <v>0</v>
      </c>
      <c r="K34" s="157">
        <f>SUM(K35:K36)</f>
        <v>0</v>
      </c>
      <c r="L34" s="153">
        <f>SUM(L35:L36)</f>
        <v>8835</v>
      </c>
      <c r="M34" s="106">
        <f aca="true" t="shared" si="10" ref="M34:R34">SUM(M35:M36)</f>
        <v>2822</v>
      </c>
      <c r="N34" s="106">
        <f>SUM(N35:N36)</f>
        <v>709</v>
      </c>
      <c r="O34" s="106">
        <f>SUM(O35:O36)</f>
        <v>495</v>
      </c>
      <c r="P34" s="106">
        <f t="shared" si="10"/>
        <v>956</v>
      </c>
      <c r="Q34" s="106">
        <f t="shared" si="10"/>
        <v>696</v>
      </c>
      <c r="R34" s="106">
        <f t="shared" si="10"/>
        <v>950</v>
      </c>
      <c r="S34" s="106">
        <f>SUM(S35:S36)</f>
        <v>1567</v>
      </c>
      <c r="T34" s="107">
        <f>SUM(T35:T36)</f>
        <v>640</v>
      </c>
    </row>
    <row r="35" spans="1:22" ht="11.25" customHeight="1">
      <c r="A35" s="46"/>
      <c r="B35" s="47"/>
      <c r="C35" s="48" t="s">
        <v>49</v>
      </c>
      <c r="D35" s="111">
        <f aca="true" t="shared" si="11" ref="D35:D45">SUM(E35:K35)</f>
        <v>0</v>
      </c>
      <c r="E35" s="112">
        <v>0</v>
      </c>
      <c r="F35" s="112">
        <v>0</v>
      </c>
      <c r="G35" s="112">
        <v>0</v>
      </c>
      <c r="H35" s="112"/>
      <c r="I35" s="113">
        <v>0</v>
      </c>
      <c r="J35" s="113">
        <v>0</v>
      </c>
      <c r="K35" s="113">
        <v>0</v>
      </c>
      <c r="L35" s="152">
        <f>SUM(M35:T35)</f>
        <v>7828</v>
      </c>
      <c r="M35" s="164">
        <v>2780</v>
      </c>
      <c r="N35" s="164">
        <v>444</v>
      </c>
      <c r="O35" s="164">
        <v>300</v>
      </c>
      <c r="P35" s="164">
        <v>912</v>
      </c>
      <c r="Q35" s="164">
        <v>660</v>
      </c>
      <c r="R35" s="165">
        <v>660</v>
      </c>
      <c r="S35" s="165">
        <v>1482</v>
      </c>
      <c r="T35" s="166">
        <v>590</v>
      </c>
      <c r="U35" s="122"/>
      <c r="V35" s="122"/>
    </row>
    <row r="36" spans="1:21" ht="11.25" customHeight="1">
      <c r="A36" s="46"/>
      <c r="B36" s="47"/>
      <c r="C36" s="48" t="s">
        <v>50</v>
      </c>
      <c r="D36" s="111">
        <f t="shared" si="11"/>
        <v>0</v>
      </c>
      <c r="E36" s="112">
        <v>0</v>
      </c>
      <c r="F36" s="112">
        <v>0</v>
      </c>
      <c r="G36" s="112">
        <v>0</v>
      </c>
      <c r="H36" s="112">
        <v>0</v>
      </c>
      <c r="I36" s="113">
        <v>0</v>
      </c>
      <c r="J36" s="113">
        <v>0</v>
      </c>
      <c r="K36" s="113">
        <v>0</v>
      </c>
      <c r="L36" s="152">
        <f>SUM(M36:T36)</f>
        <v>1007</v>
      </c>
      <c r="M36" s="164">
        <v>42</v>
      </c>
      <c r="N36" s="164">
        <v>265</v>
      </c>
      <c r="O36" s="164">
        <v>195</v>
      </c>
      <c r="P36" s="164">
        <v>44</v>
      </c>
      <c r="Q36" s="164">
        <v>36</v>
      </c>
      <c r="R36" s="165">
        <v>290</v>
      </c>
      <c r="S36" s="165">
        <v>85</v>
      </c>
      <c r="T36" s="166">
        <v>50</v>
      </c>
      <c r="U36" s="122"/>
    </row>
    <row r="37" spans="1:20" ht="11.25" customHeight="1">
      <c r="A37" s="46"/>
      <c r="B37" s="47"/>
      <c r="C37" s="48" t="s">
        <v>126</v>
      </c>
      <c r="D37" s="111"/>
      <c r="E37" s="112"/>
      <c r="F37" s="112"/>
      <c r="G37" s="112"/>
      <c r="H37" s="112"/>
      <c r="I37" s="113"/>
      <c r="J37" s="113"/>
      <c r="K37" s="113"/>
      <c r="L37" s="152"/>
      <c r="M37" s="164"/>
      <c r="N37" s="164"/>
      <c r="O37" s="164"/>
      <c r="P37" s="164"/>
      <c r="Q37" s="164"/>
      <c r="R37" s="165"/>
      <c r="S37" s="165"/>
      <c r="T37" s="165"/>
    </row>
    <row r="38" spans="1:20" ht="11.25" customHeight="1">
      <c r="A38" s="27">
        <v>524</v>
      </c>
      <c r="B38" s="28"/>
      <c r="C38" s="29" t="s">
        <v>16</v>
      </c>
      <c r="D38" s="108">
        <f t="shared" si="11"/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109">
        <v>0</v>
      </c>
      <c r="L38" s="154">
        <f>SUM(M38:T38)</f>
        <v>2707</v>
      </c>
      <c r="M38" s="49">
        <v>948</v>
      </c>
      <c r="N38" s="49">
        <v>150</v>
      </c>
      <c r="O38" s="49">
        <v>101</v>
      </c>
      <c r="P38" s="49">
        <v>312</v>
      </c>
      <c r="Q38" s="49">
        <v>225</v>
      </c>
      <c r="R38" s="49">
        <v>245</v>
      </c>
      <c r="S38" s="49">
        <v>503</v>
      </c>
      <c r="T38" s="49">
        <v>223</v>
      </c>
    </row>
    <row r="39" spans="1:20" ht="11.25" customHeight="1">
      <c r="A39" s="27">
        <v>525</v>
      </c>
      <c r="B39" s="28"/>
      <c r="C39" s="29" t="s">
        <v>17</v>
      </c>
      <c r="D39" s="108">
        <f t="shared" si="11"/>
        <v>0</v>
      </c>
      <c r="E39" s="49"/>
      <c r="F39" s="49">
        <v>0</v>
      </c>
      <c r="G39" s="49"/>
      <c r="H39" s="49"/>
      <c r="I39" s="109"/>
      <c r="J39" s="109"/>
      <c r="K39" s="109"/>
      <c r="L39" s="154">
        <f aca="true" t="shared" si="12" ref="L39:L44">SUM(M39:T39)</f>
        <v>30</v>
      </c>
      <c r="M39" s="49">
        <v>30</v>
      </c>
      <c r="N39" s="49"/>
      <c r="O39" s="49"/>
      <c r="P39" s="49"/>
      <c r="Q39" s="49"/>
      <c r="R39" s="109"/>
      <c r="S39" s="109">
        <v>0</v>
      </c>
      <c r="T39" s="110"/>
    </row>
    <row r="40" spans="1:20" ht="11.25" customHeight="1">
      <c r="A40" s="27">
        <v>527</v>
      </c>
      <c r="B40" s="26"/>
      <c r="C40" s="29" t="s">
        <v>18</v>
      </c>
      <c r="D40" s="108">
        <f t="shared" si="11"/>
        <v>0</v>
      </c>
      <c r="E40" s="49">
        <v>0</v>
      </c>
      <c r="F40" s="49">
        <v>0</v>
      </c>
      <c r="G40" s="49">
        <v>0</v>
      </c>
      <c r="H40" s="49"/>
      <c r="I40" s="109">
        <v>0</v>
      </c>
      <c r="J40" s="109">
        <v>0</v>
      </c>
      <c r="K40" s="109">
        <v>0</v>
      </c>
      <c r="L40" s="154">
        <f t="shared" si="12"/>
        <v>188</v>
      </c>
      <c r="M40" s="49">
        <v>53</v>
      </c>
      <c r="N40" s="49">
        <v>14</v>
      </c>
      <c r="O40" s="49">
        <v>7</v>
      </c>
      <c r="P40" s="49">
        <v>20</v>
      </c>
      <c r="Q40" s="49">
        <v>14</v>
      </c>
      <c r="R40" s="109">
        <v>27</v>
      </c>
      <c r="S40" s="109">
        <v>33</v>
      </c>
      <c r="T40" s="110">
        <v>20</v>
      </c>
    </row>
    <row r="41" spans="1:20" ht="11.25" customHeight="1">
      <c r="A41" s="27">
        <v>538</v>
      </c>
      <c r="B41" s="28"/>
      <c r="C41" s="29" t="s">
        <v>59</v>
      </c>
      <c r="D41" s="108">
        <f t="shared" si="11"/>
        <v>0</v>
      </c>
      <c r="E41" s="49"/>
      <c r="F41" s="49">
        <v>0</v>
      </c>
      <c r="G41" s="49"/>
      <c r="H41" s="49"/>
      <c r="I41" s="109"/>
      <c r="J41" s="109"/>
      <c r="K41" s="109"/>
      <c r="L41" s="154">
        <f t="shared" si="12"/>
        <v>0</v>
      </c>
      <c r="M41" s="49"/>
      <c r="N41" s="49"/>
      <c r="O41" s="49"/>
      <c r="P41" s="49">
        <v>0</v>
      </c>
      <c r="Q41" s="49"/>
      <c r="R41" s="109"/>
      <c r="S41" s="109"/>
      <c r="T41" s="110"/>
    </row>
    <row r="42" spans="1:20" ht="11.25" customHeight="1">
      <c r="A42" s="27">
        <v>531</v>
      </c>
      <c r="B42" s="28"/>
      <c r="C42" s="29" t="s">
        <v>51</v>
      </c>
      <c r="D42" s="108">
        <f t="shared" si="11"/>
        <v>0</v>
      </c>
      <c r="E42" s="49">
        <v>0</v>
      </c>
      <c r="F42" s="49"/>
      <c r="G42" s="49"/>
      <c r="H42" s="49"/>
      <c r="I42" s="109"/>
      <c r="J42" s="109"/>
      <c r="K42" s="109"/>
      <c r="L42" s="154">
        <f t="shared" si="12"/>
        <v>7</v>
      </c>
      <c r="M42" s="49">
        <v>0</v>
      </c>
      <c r="N42" s="49">
        <v>0</v>
      </c>
      <c r="O42" s="49">
        <v>0</v>
      </c>
      <c r="P42" s="49">
        <v>3</v>
      </c>
      <c r="Q42" s="49">
        <v>4</v>
      </c>
      <c r="R42" s="109"/>
      <c r="S42" s="109"/>
      <c r="T42" s="110"/>
    </row>
    <row r="43" spans="1:20" ht="11.25" customHeight="1">
      <c r="A43" s="27">
        <v>542</v>
      </c>
      <c r="B43" s="28"/>
      <c r="C43" s="29" t="s">
        <v>19</v>
      </c>
      <c r="D43" s="108">
        <f t="shared" si="11"/>
        <v>0</v>
      </c>
      <c r="E43" s="49"/>
      <c r="F43" s="49"/>
      <c r="G43" s="49"/>
      <c r="H43" s="49"/>
      <c r="I43" s="109"/>
      <c r="J43" s="109"/>
      <c r="K43" s="109"/>
      <c r="L43" s="154">
        <f t="shared" si="12"/>
        <v>0</v>
      </c>
      <c r="M43" s="49"/>
      <c r="N43" s="49"/>
      <c r="O43" s="49"/>
      <c r="P43" s="49"/>
      <c r="Q43" s="49"/>
      <c r="R43" s="109"/>
      <c r="S43" s="109"/>
      <c r="T43" s="110"/>
    </row>
    <row r="44" spans="1:20" ht="11.25" customHeight="1">
      <c r="A44" s="27">
        <v>547</v>
      </c>
      <c r="B44" s="28"/>
      <c r="C44" s="29" t="s">
        <v>20</v>
      </c>
      <c r="D44" s="108">
        <f t="shared" si="11"/>
        <v>0</v>
      </c>
      <c r="E44" s="49"/>
      <c r="F44" s="49"/>
      <c r="G44" s="49"/>
      <c r="H44" s="49"/>
      <c r="I44" s="109">
        <v>0</v>
      </c>
      <c r="J44" s="109"/>
      <c r="K44" s="109"/>
      <c r="L44" s="154">
        <f t="shared" si="12"/>
        <v>8</v>
      </c>
      <c r="M44" s="49">
        <v>7</v>
      </c>
      <c r="N44" s="49"/>
      <c r="O44" s="49"/>
      <c r="P44" s="49"/>
      <c r="Q44" s="49"/>
      <c r="R44" s="109">
        <v>1</v>
      </c>
      <c r="S44" s="109"/>
      <c r="T44" s="110"/>
    </row>
    <row r="45" spans="1:20" ht="11.25" customHeight="1">
      <c r="A45" s="27">
        <v>549</v>
      </c>
      <c r="B45" s="28"/>
      <c r="C45" s="29" t="s">
        <v>21</v>
      </c>
      <c r="D45" s="108">
        <f t="shared" si="11"/>
        <v>0</v>
      </c>
      <c r="E45" s="49">
        <f>SUM(E46)</f>
        <v>0</v>
      </c>
      <c r="F45" s="49">
        <f>SUM(F46:F47)</f>
        <v>0</v>
      </c>
      <c r="G45" s="49">
        <f>SUM(G46)</f>
        <v>0</v>
      </c>
      <c r="H45" s="49">
        <f>SUM(H46)</f>
        <v>0</v>
      </c>
      <c r="I45" s="109"/>
      <c r="J45" s="109"/>
      <c r="K45" s="109"/>
      <c r="L45" s="154">
        <f>SUM(M45:T45)</f>
        <v>3</v>
      </c>
      <c r="M45" s="49">
        <f>SUM(M46)</f>
        <v>3</v>
      </c>
      <c r="N45" s="49">
        <f>SUM(N46)</f>
        <v>0</v>
      </c>
      <c r="O45" s="49">
        <f>SUM(O46)</f>
        <v>0</v>
      </c>
      <c r="P45" s="49">
        <f>SUM(P46)</f>
        <v>0</v>
      </c>
      <c r="Q45" s="49">
        <f>SUM(Q46)</f>
        <v>0</v>
      </c>
      <c r="R45" s="109"/>
      <c r="S45" s="109"/>
      <c r="T45" s="110"/>
    </row>
    <row r="46" spans="1:20" ht="11.25" customHeight="1">
      <c r="A46" s="25"/>
      <c r="B46" s="26"/>
      <c r="C46" s="15" t="s">
        <v>22</v>
      </c>
      <c r="D46" s="16"/>
      <c r="E46" s="32"/>
      <c r="F46" s="32">
        <v>0</v>
      </c>
      <c r="G46" s="32"/>
      <c r="H46" s="32"/>
      <c r="I46" s="33"/>
      <c r="J46" s="33"/>
      <c r="K46" s="33"/>
      <c r="L46" s="152"/>
      <c r="M46" s="32">
        <v>3</v>
      </c>
      <c r="N46" s="32"/>
      <c r="O46" s="32"/>
      <c r="P46" s="32">
        <v>0</v>
      </c>
      <c r="Q46" s="32">
        <v>0</v>
      </c>
      <c r="R46" s="33"/>
      <c r="S46" s="33"/>
      <c r="T46" s="34"/>
    </row>
    <row r="47" spans="1:20" ht="11.25" customHeight="1">
      <c r="A47" s="25"/>
      <c r="B47" s="26"/>
      <c r="C47" s="15" t="s">
        <v>60</v>
      </c>
      <c r="D47" s="16"/>
      <c r="E47" s="32"/>
      <c r="F47" s="32">
        <v>0</v>
      </c>
      <c r="G47" s="32"/>
      <c r="H47" s="32"/>
      <c r="I47" s="33"/>
      <c r="J47" s="33"/>
      <c r="K47" s="33"/>
      <c r="L47" s="152"/>
      <c r="M47" s="32"/>
      <c r="N47" s="32"/>
      <c r="O47" s="32"/>
      <c r="P47" s="32"/>
      <c r="Q47" s="32"/>
      <c r="R47" s="33"/>
      <c r="S47" s="33"/>
      <c r="T47" s="34"/>
    </row>
    <row r="48" spans="1:20" ht="11.25" customHeight="1">
      <c r="A48" s="27">
        <v>551</v>
      </c>
      <c r="B48" s="28"/>
      <c r="C48" s="29" t="s">
        <v>23</v>
      </c>
      <c r="D48" s="108">
        <f>SUM(E48:K48)</f>
        <v>0</v>
      </c>
      <c r="E48" s="49"/>
      <c r="F48" s="49"/>
      <c r="G48" s="49">
        <v>0</v>
      </c>
      <c r="H48" s="49"/>
      <c r="I48" s="109"/>
      <c r="J48" s="109"/>
      <c r="K48" s="109"/>
      <c r="L48" s="154">
        <f>SUM(M48:T48)</f>
        <v>842</v>
      </c>
      <c r="M48" s="49">
        <v>842</v>
      </c>
      <c r="N48" s="49"/>
      <c r="O48" s="49"/>
      <c r="P48" s="49">
        <v>0</v>
      </c>
      <c r="Q48" s="49"/>
      <c r="R48" s="109"/>
      <c r="S48" s="109"/>
      <c r="T48" s="110"/>
    </row>
    <row r="49" spans="1:20" ht="11.25" customHeight="1">
      <c r="A49" s="27">
        <v>557</v>
      </c>
      <c r="B49" s="28" t="s">
        <v>61</v>
      </c>
      <c r="C49" s="29" t="s">
        <v>97</v>
      </c>
      <c r="D49" s="108"/>
      <c r="E49" s="49"/>
      <c r="F49" s="49"/>
      <c r="G49" s="49"/>
      <c r="H49" s="49"/>
      <c r="I49" s="109"/>
      <c r="J49" s="109"/>
      <c r="K49" s="109"/>
      <c r="L49" s="154">
        <f>SUM(M49:T49)</f>
        <v>0</v>
      </c>
      <c r="M49" s="49"/>
      <c r="N49" s="49"/>
      <c r="O49" s="49"/>
      <c r="P49" s="49"/>
      <c r="Q49" s="49"/>
      <c r="R49" s="109"/>
      <c r="S49" s="109"/>
      <c r="T49" s="110"/>
    </row>
    <row r="50" spans="1:22" ht="11.25" customHeight="1">
      <c r="A50" s="27">
        <v>558</v>
      </c>
      <c r="B50" s="28"/>
      <c r="C50" s="29" t="s">
        <v>24</v>
      </c>
      <c r="D50" s="108">
        <f>SUM(E50:K50)</f>
        <v>0</v>
      </c>
      <c r="E50" s="49"/>
      <c r="F50" s="49">
        <v>0</v>
      </c>
      <c r="G50" s="49"/>
      <c r="H50" s="49"/>
      <c r="I50" s="109">
        <v>0</v>
      </c>
      <c r="J50" s="109">
        <v>0</v>
      </c>
      <c r="K50" s="109"/>
      <c r="L50" s="154">
        <f>SUM(M50:T50)</f>
        <v>726</v>
      </c>
      <c r="M50" s="49">
        <v>125</v>
      </c>
      <c r="N50" s="49">
        <v>50</v>
      </c>
      <c r="O50" s="49">
        <v>116</v>
      </c>
      <c r="P50" s="49">
        <v>108</v>
      </c>
      <c r="Q50" s="49">
        <v>120</v>
      </c>
      <c r="R50" s="109">
        <v>34</v>
      </c>
      <c r="S50" s="109">
        <v>78</v>
      </c>
      <c r="T50" s="110">
        <v>95</v>
      </c>
      <c r="V50" s="122"/>
    </row>
    <row r="51" spans="1:20" ht="11.25" customHeight="1">
      <c r="A51" s="27">
        <v>563</v>
      </c>
      <c r="B51" s="28" t="s">
        <v>62</v>
      </c>
      <c r="C51" s="29"/>
      <c r="D51" s="10">
        <v>0</v>
      </c>
      <c r="E51" s="39"/>
      <c r="F51" s="39">
        <v>0</v>
      </c>
      <c r="G51" s="39"/>
      <c r="H51" s="39"/>
      <c r="I51" s="40"/>
      <c r="J51" s="40"/>
      <c r="K51" s="40"/>
      <c r="L51" s="154">
        <f>SUM(M51:T51)</f>
        <v>0</v>
      </c>
      <c r="M51" s="39"/>
      <c r="N51" s="39"/>
      <c r="O51" s="39"/>
      <c r="P51" s="39"/>
      <c r="Q51" s="39"/>
      <c r="R51" s="40"/>
      <c r="S51" s="40"/>
      <c r="T51" s="41"/>
    </row>
    <row r="52" spans="1:20" ht="11.25" customHeight="1">
      <c r="A52" s="27">
        <v>569</v>
      </c>
      <c r="B52" s="50"/>
      <c r="C52" s="29" t="s">
        <v>25</v>
      </c>
      <c r="D52" s="10">
        <f>SUM(E52:K52)</f>
        <v>0</v>
      </c>
      <c r="E52" s="39"/>
      <c r="F52" s="39">
        <v>0</v>
      </c>
      <c r="G52" s="39"/>
      <c r="H52" s="39"/>
      <c r="I52" s="40"/>
      <c r="J52" s="40"/>
      <c r="K52" s="40"/>
      <c r="L52" s="154">
        <f>SUM(M52:T52)</f>
        <v>0</v>
      </c>
      <c r="M52" s="39"/>
      <c r="N52" s="39"/>
      <c r="O52" s="39"/>
      <c r="P52" s="39"/>
      <c r="Q52" s="39"/>
      <c r="R52" s="40"/>
      <c r="S52" s="40"/>
      <c r="T52" s="41"/>
    </row>
    <row r="53" spans="1:22" ht="13.5">
      <c r="A53" s="51"/>
      <c r="B53" s="52"/>
      <c r="C53" s="53" t="s">
        <v>26</v>
      </c>
      <c r="D53" s="54">
        <f>SUM(D5+D10+D14+D15+D16+D17+D18+D34+D38+D39+D40+D41+D42+D43+D44+D45+D48+D50+D51+D52)</f>
        <v>0</v>
      </c>
      <c r="E53" s="54">
        <f>E5+E10+E14+E15+E16+E17+E18+E34+E38+E39+E40+E41+E42+E43+E44+E45+E48+E50</f>
        <v>0</v>
      </c>
      <c r="F53" s="54">
        <f>F5+F10+F14+F15+F16+F17+F18+F34+F38+F39+F40+F41+F42+F43+F44+F45+F48+F50+F51+F52</f>
        <v>0</v>
      </c>
      <c r="G53" s="54">
        <f>G5+G10+G14+G15+G16+G17+G18+G34+G38+G39+G40+G41+G42+G43+G44+G45+G48+G50</f>
        <v>0</v>
      </c>
      <c r="H53" s="54">
        <f>H5+H10+H14+H15+H16+H17+H18+H34+H38+H39+H40+H41+H42+H43+H44+H45+H48+H50</f>
        <v>0</v>
      </c>
      <c r="I53" s="54">
        <f>I5+I10+I14+I15+I16+I17+I18+I34+I38+I39+I40+I41+I42+I43+I44+I45+I48+I50</f>
        <v>0</v>
      </c>
      <c r="J53" s="54">
        <f>J5+J10+J14+J15+J16+J17+J18+J34+J38+J39+J40+J41+J42+J43+J44+J45+J48+J50</f>
        <v>0</v>
      </c>
      <c r="K53" s="149">
        <f>K5+K10+K14+K15+K16+K17+K18+K34+K38+K39+K40+K41+K42+K43+K44+K45+K48+K50</f>
        <v>0</v>
      </c>
      <c r="L53" s="145">
        <f>SUM(L5+L10+L14+L15+L16+L17+L18+L34+L38+L39+L40+L41+L42+L43+L44+L45+L48+L50)</f>
        <v>25385</v>
      </c>
      <c r="M53" s="54">
        <f aca="true" t="shared" si="13" ref="M53:T53">M5+M10+M14+M15+M16+M17+M18+M34+M38+M39+M40+M41+M42+M43+M44+M45+M48+M50</f>
        <v>7297</v>
      </c>
      <c r="N53" s="54">
        <f t="shared" si="13"/>
        <v>3150</v>
      </c>
      <c r="O53" s="54">
        <f t="shared" si="13"/>
        <v>1837</v>
      </c>
      <c r="P53" s="54">
        <f t="shared" si="13"/>
        <v>1752</v>
      </c>
      <c r="Q53" s="54">
        <f t="shared" si="13"/>
        <v>4159</v>
      </c>
      <c r="R53" s="54">
        <f t="shared" si="13"/>
        <v>2159</v>
      </c>
      <c r="S53" s="54">
        <f t="shared" si="13"/>
        <v>3573</v>
      </c>
      <c r="T53" s="55">
        <f t="shared" si="13"/>
        <v>1458</v>
      </c>
      <c r="U53" s="122"/>
      <c r="V53" s="122"/>
    </row>
    <row r="54" spans="1:22" ht="12.75">
      <c r="A54" s="56"/>
      <c r="B54" s="57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V54" s="122"/>
    </row>
    <row r="55" spans="1:20" ht="13.5">
      <c r="A55" s="56"/>
      <c r="B55" s="57"/>
      <c r="C55" s="58"/>
      <c r="D55" s="60"/>
      <c r="E55" s="60"/>
      <c r="F55" s="60"/>
      <c r="G55" s="60"/>
      <c r="H55" s="61"/>
      <c r="I55" s="61"/>
      <c r="J55" s="61"/>
      <c r="K55" s="61"/>
      <c r="L55" s="60"/>
      <c r="M55" s="60"/>
      <c r="N55" s="60"/>
      <c r="O55" s="60"/>
      <c r="P55" s="60"/>
      <c r="Q55" s="61"/>
      <c r="R55" s="61"/>
      <c r="S55" s="61"/>
      <c r="T55" s="61"/>
    </row>
    <row r="56" spans="1:20" ht="12.75">
      <c r="A56" s="56"/>
      <c r="B56" s="57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56"/>
      <c r="B57" s="57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3.5" thickBot="1">
      <c r="A58" s="56"/>
      <c r="B58" s="57"/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6.5" customHeight="1">
      <c r="A59" s="182"/>
      <c r="B59" s="182"/>
      <c r="C59" s="182"/>
      <c r="D59" s="183" t="s">
        <v>55</v>
      </c>
      <c r="E59" s="184"/>
      <c r="F59" s="184"/>
      <c r="G59" s="184"/>
      <c r="H59" s="184"/>
      <c r="I59" s="184"/>
      <c r="J59" s="184"/>
      <c r="K59" s="185"/>
      <c r="L59" s="184" t="s">
        <v>55</v>
      </c>
      <c r="M59" s="184"/>
      <c r="N59" s="184"/>
      <c r="O59" s="184"/>
      <c r="P59" s="184"/>
      <c r="Q59" s="184"/>
      <c r="R59" s="184"/>
      <c r="S59" s="184"/>
      <c r="T59" s="185"/>
    </row>
    <row r="60" spans="1:20" ht="13.5" customHeight="1">
      <c r="A60" s="180" t="s">
        <v>40</v>
      </c>
      <c r="B60" s="181"/>
      <c r="C60" s="181"/>
      <c r="D60" s="170" t="s">
        <v>81</v>
      </c>
      <c r="E60" s="171"/>
      <c r="F60" s="171"/>
      <c r="G60" s="171"/>
      <c r="H60" s="171"/>
      <c r="I60" s="171"/>
      <c r="J60" s="171"/>
      <c r="K60" s="172"/>
      <c r="L60" s="176" t="s">
        <v>82</v>
      </c>
      <c r="M60" s="176"/>
      <c r="N60" s="176"/>
      <c r="O60" s="176"/>
      <c r="P60" s="176"/>
      <c r="Q60" s="176"/>
      <c r="R60" s="176"/>
      <c r="S60" s="176"/>
      <c r="T60" s="177"/>
    </row>
    <row r="61" spans="1:20" ht="18" customHeight="1">
      <c r="A61" s="180"/>
      <c r="B61" s="181"/>
      <c r="C61" s="181"/>
      <c r="D61" s="173"/>
      <c r="E61" s="174"/>
      <c r="F61" s="174"/>
      <c r="G61" s="174"/>
      <c r="H61" s="174"/>
      <c r="I61" s="174"/>
      <c r="J61" s="174"/>
      <c r="K61" s="175"/>
      <c r="L61" s="178"/>
      <c r="M61" s="178"/>
      <c r="N61" s="178"/>
      <c r="O61" s="178"/>
      <c r="P61" s="178"/>
      <c r="Q61" s="178"/>
      <c r="R61" s="178"/>
      <c r="S61" s="178"/>
      <c r="T61" s="179"/>
    </row>
    <row r="62" spans="1:20" ht="12.75">
      <c r="A62" s="180"/>
      <c r="B62" s="181"/>
      <c r="C62" s="181"/>
      <c r="D62" s="62" t="s">
        <v>0</v>
      </c>
      <c r="E62" s="3" t="s">
        <v>44</v>
      </c>
      <c r="F62" s="3" t="s">
        <v>57</v>
      </c>
      <c r="G62" s="3" t="s">
        <v>53</v>
      </c>
      <c r="H62" s="4" t="s">
        <v>54</v>
      </c>
      <c r="I62" s="5" t="s">
        <v>42</v>
      </c>
      <c r="J62" s="5" t="s">
        <v>56</v>
      </c>
      <c r="K62" s="6" t="s">
        <v>46</v>
      </c>
      <c r="L62" s="140" t="s">
        <v>0</v>
      </c>
      <c r="M62" s="3" t="s">
        <v>83</v>
      </c>
      <c r="N62" s="3" t="s">
        <v>53</v>
      </c>
      <c r="O62" s="3" t="s">
        <v>84</v>
      </c>
      <c r="P62" s="3" t="s">
        <v>85</v>
      </c>
      <c r="Q62" s="4" t="s">
        <v>86</v>
      </c>
      <c r="R62" s="5" t="s">
        <v>87</v>
      </c>
      <c r="S62" s="5" t="s">
        <v>88</v>
      </c>
      <c r="T62" s="6" t="s">
        <v>46</v>
      </c>
    </row>
    <row r="63" spans="1:20" ht="11.25" customHeight="1">
      <c r="A63" s="63">
        <v>602</v>
      </c>
      <c r="B63" s="64"/>
      <c r="C63" s="65" t="s">
        <v>27</v>
      </c>
      <c r="D63" s="66">
        <f aca="true" t="shared" si="14" ref="D63:T63">SUM(D64:D73)</f>
        <v>0</v>
      </c>
      <c r="E63" s="67">
        <f t="shared" si="14"/>
        <v>0</v>
      </c>
      <c r="F63" s="67">
        <f t="shared" si="14"/>
        <v>0</v>
      </c>
      <c r="G63" s="67">
        <f t="shared" si="14"/>
        <v>0</v>
      </c>
      <c r="H63" s="67">
        <f t="shared" si="14"/>
        <v>0</v>
      </c>
      <c r="I63" s="67">
        <f t="shared" si="14"/>
        <v>0</v>
      </c>
      <c r="J63" s="67">
        <f t="shared" si="14"/>
        <v>0</v>
      </c>
      <c r="K63" s="68">
        <f t="shared" si="14"/>
        <v>0</v>
      </c>
      <c r="L63" s="141">
        <f>SUM(M63:T63)</f>
        <v>7692</v>
      </c>
      <c r="M63" s="67">
        <f t="shared" si="14"/>
        <v>60</v>
      </c>
      <c r="N63" s="67">
        <f t="shared" si="14"/>
        <v>4300</v>
      </c>
      <c r="O63" s="67">
        <f t="shared" si="14"/>
        <v>341</v>
      </c>
      <c r="P63" s="67">
        <f t="shared" si="14"/>
        <v>96</v>
      </c>
      <c r="Q63" s="67">
        <f t="shared" si="14"/>
        <v>2010</v>
      </c>
      <c r="R63" s="67">
        <f t="shared" si="14"/>
        <v>275</v>
      </c>
      <c r="S63" s="67">
        <f t="shared" si="14"/>
        <v>360</v>
      </c>
      <c r="T63" s="67">
        <f t="shared" si="14"/>
        <v>250</v>
      </c>
    </row>
    <row r="64" spans="1:20" ht="11.25" customHeight="1">
      <c r="A64" s="69"/>
      <c r="B64" s="70"/>
      <c r="C64" s="71" t="s">
        <v>94</v>
      </c>
      <c r="D64" s="72">
        <f aca="true" t="shared" si="15" ref="D64:D70">SUM(E64:K64)</f>
        <v>0</v>
      </c>
      <c r="E64" s="33"/>
      <c r="F64" s="73">
        <v>0</v>
      </c>
      <c r="G64" s="33"/>
      <c r="H64" s="33"/>
      <c r="I64" s="33"/>
      <c r="J64" s="33"/>
      <c r="K64" s="34"/>
      <c r="L64" s="142">
        <f>SUM(M64:T64)</f>
        <v>1318</v>
      </c>
      <c r="M64" s="33"/>
      <c r="N64" s="33"/>
      <c r="O64" s="33"/>
      <c r="P64" s="33"/>
      <c r="Q64" s="33">
        <v>1318</v>
      </c>
      <c r="R64" s="33"/>
      <c r="S64" s="33"/>
      <c r="T64" s="34"/>
    </row>
    <row r="65" spans="1:20" ht="11.25" customHeight="1">
      <c r="A65" s="69"/>
      <c r="B65" s="70"/>
      <c r="C65" s="71" t="s">
        <v>95</v>
      </c>
      <c r="D65" s="72"/>
      <c r="E65" s="33"/>
      <c r="F65" s="73"/>
      <c r="G65" s="33"/>
      <c r="H65" s="33"/>
      <c r="I65" s="33"/>
      <c r="J65" s="33"/>
      <c r="K65" s="34"/>
      <c r="L65" s="142">
        <f aca="true" t="shared" si="16" ref="L65:L73">SUM(M65:T65)</f>
        <v>192</v>
      </c>
      <c r="M65" s="33"/>
      <c r="N65" s="33"/>
      <c r="O65" s="33"/>
      <c r="P65" s="33"/>
      <c r="Q65" s="33">
        <v>192</v>
      </c>
      <c r="R65" s="33"/>
      <c r="S65" s="33"/>
      <c r="T65" s="34"/>
    </row>
    <row r="66" spans="1:20" ht="11.25" customHeight="1">
      <c r="A66" s="69"/>
      <c r="B66" s="70"/>
      <c r="C66" s="71" t="s">
        <v>105</v>
      </c>
      <c r="D66" s="72">
        <f t="shared" si="15"/>
        <v>0</v>
      </c>
      <c r="E66" s="33"/>
      <c r="F66" s="33"/>
      <c r="G66" s="33">
        <v>0</v>
      </c>
      <c r="H66" s="33"/>
      <c r="I66" s="33"/>
      <c r="J66" s="33"/>
      <c r="K66" s="34"/>
      <c r="L66" s="142">
        <f t="shared" si="16"/>
        <v>4000</v>
      </c>
      <c r="M66" s="73"/>
      <c r="N66" s="73">
        <v>4000</v>
      </c>
      <c r="O66" s="73"/>
      <c r="P66" s="73"/>
      <c r="Q66" s="73"/>
      <c r="R66" s="73"/>
      <c r="S66" s="73"/>
      <c r="T66" s="163"/>
    </row>
    <row r="67" spans="1:20" ht="11.25" customHeight="1">
      <c r="A67" s="69"/>
      <c r="B67" s="70"/>
      <c r="C67" s="71" t="s">
        <v>100</v>
      </c>
      <c r="D67" s="72">
        <f t="shared" si="15"/>
        <v>0</v>
      </c>
      <c r="E67" s="33"/>
      <c r="F67" s="33"/>
      <c r="G67" s="33"/>
      <c r="H67" s="33">
        <v>0</v>
      </c>
      <c r="I67" s="33"/>
      <c r="J67" s="33"/>
      <c r="K67" s="34"/>
      <c r="L67" s="142">
        <f t="shared" si="16"/>
        <v>125</v>
      </c>
      <c r="M67" s="73"/>
      <c r="N67" s="73"/>
      <c r="O67" s="73"/>
      <c r="P67" s="73"/>
      <c r="Q67" s="73"/>
      <c r="R67" s="73">
        <v>125</v>
      </c>
      <c r="S67" s="73"/>
      <c r="T67" s="163"/>
    </row>
    <row r="68" spans="1:20" ht="11.25" customHeight="1">
      <c r="A68" s="69"/>
      <c r="B68" s="70"/>
      <c r="C68" s="71" t="s">
        <v>28</v>
      </c>
      <c r="D68" s="72">
        <f t="shared" si="15"/>
        <v>0</v>
      </c>
      <c r="E68" s="33"/>
      <c r="F68" s="33"/>
      <c r="G68" s="33"/>
      <c r="H68" s="33"/>
      <c r="I68" s="33">
        <v>0</v>
      </c>
      <c r="J68" s="33"/>
      <c r="K68" s="34"/>
      <c r="L68" s="142">
        <f t="shared" si="16"/>
        <v>150</v>
      </c>
      <c r="M68" s="73"/>
      <c r="N68" s="73"/>
      <c r="O68" s="73"/>
      <c r="P68" s="73"/>
      <c r="Q68" s="73"/>
      <c r="R68" s="73">
        <v>150</v>
      </c>
      <c r="S68" s="73"/>
      <c r="T68" s="163"/>
    </row>
    <row r="69" spans="1:20" ht="11.25" customHeight="1">
      <c r="A69" s="69"/>
      <c r="B69" s="70"/>
      <c r="C69" s="71" t="s">
        <v>45</v>
      </c>
      <c r="D69" s="72">
        <f t="shared" si="15"/>
        <v>0</v>
      </c>
      <c r="E69" s="33">
        <v>0</v>
      </c>
      <c r="F69" s="33"/>
      <c r="G69" s="33"/>
      <c r="H69" s="33"/>
      <c r="I69" s="33"/>
      <c r="J69" s="33"/>
      <c r="K69" s="34"/>
      <c r="L69" s="142">
        <f t="shared" si="16"/>
        <v>437</v>
      </c>
      <c r="M69" s="73"/>
      <c r="N69" s="73"/>
      <c r="O69" s="73">
        <v>341</v>
      </c>
      <c r="P69" s="73">
        <v>96</v>
      </c>
      <c r="Q69" s="73"/>
      <c r="R69" s="73"/>
      <c r="S69" s="73"/>
      <c r="T69" s="163"/>
    </row>
    <row r="70" spans="1:20" ht="11.25" customHeight="1">
      <c r="A70" s="69"/>
      <c r="B70" s="70"/>
      <c r="C70" s="71" t="s">
        <v>96</v>
      </c>
      <c r="D70" s="72">
        <f t="shared" si="15"/>
        <v>0</v>
      </c>
      <c r="E70" s="33"/>
      <c r="F70" s="33">
        <v>0</v>
      </c>
      <c r="G70" s="33"/>
      <c r="H70" s="33"/>
      <c r="I70" s="33"/>
      <c r="J70" s="33"/>
      <c r="K70" s="34"/>
      <c r="L70" s="142">
        <f t="shared" si="16"/>
        <v>500</v>
      </c>
      <c r="M70" s="73"/>
      <c r="N70" s="73"/>
      <c r="O70" s="73"/>
      <c r="P70" s="73"/>
      <c r="Q70" s="73">
        <v>500</v>
      </c>
      <c r="R70" s="73"/>
      <c r="S70" s="73"/>
      <c r="T70" s="163"/>
    </row>
    <row r="71" spans="1:20" ht="11.25" customHeight="1">
      <c r="A71" s="69"/>
      <c r="B71" s="70"/>
      <c r="C71" s="71" t="s">
        <v>112</v>
      </c>
      <c r="D71" s="72"/>
      <c r="E71" s="33"/>
      <c r="F71" s="33"/>
      <c r="G71" s="33"/>
      <c r="H71" s="33"/>
      <c r="I71" s="33"/>
      <c r="J71" s="33"/>
      <c r="K71" s="34"/>
      <c r="L71" s="142">
        <f t="shared" si="16"/>
        <v>250</v>
      </c>
      <c r="M71" s="73"/>
      <c r="N71" s="73"/>
      <c r="O71" s="73"/>
      <c r="P71" s="73"/>
      <c r="Q71" s="73"/>
      <c r="R71" s="73"/>
      <c r="S71" s="73"/>
      <c r="T71" s="163">
        <v>250</v>
      </c>
    </row>
    <row r="72" spans="1:20" ht="11.25" customHeight="1">
      <c r="A72" s="69"/>
      <c r="B72" s="70"/>
      <c r="C72" s="71" t="s">
        <v>106</v>
      </c>
      <c r="D72" s="72">
        <f aca="true" t="shared" si="17" ref="D72:D78">SUM(E72:K72)</f>
        <v>0</v>
      </c>
      <c r="E72" s="33"/>
      <c r="F72" s="33"/>
      <c r="G72" s="33"/>
      <c r="H72" s="33"/>
      <c r="I72" s="33"/>
      <c r="J72" s="33">
        <v>0</v>
      </c>
      <c r="K72" s="34"/>
      <c r="L72" s="142">
        <f t="shared" si="16"/>
        <v>360</v>
      </c>
      <c r="M72" s="73"/>
      <c r="N72" s="73"/>
      <c r="O72" s="73"/>
      <c r="P72" s="73"/>
      <c r="Q72" s="73"/>
      <c r="R72" s="73"/>
      <c r="S72" s="73">
        <v>360</v>
      </c>
      <c r="T72" s="163"/>
    </row>
    <row r="73" spans="1:20" ht="11.25" customHeight="1">
      <c r="A73" s="69"/>
      <c r="B73" s="70"/>
      <c r="C73" s="71" t="s">
        <v>111</v>
      </c>
      <c r="D73" s="72">
        <f t="shared" si="17"/>
        <v>0</v>
      </c>
      <c r="E73" s="33"/>
      <c r="F73" s="33">
        <v>0</v>
      </c>
      <c r="G73" s="33">
        <v>0</v>
      </c>
      <c r="H73" s="33"/>
      <c r="I73" s="33">
        <v>0</v>
      </c>
      <c r="J73" s="33"/>
      <c r="K73" s="34">
        <v>0</v>
      </c>
      <c r="L73" s="142">
        <f t="shared" si="16"/>
        <v>360</v>
      </c>
      <c r="M73" s="73">
        <v>60</v>
      </c>
      <c r="N73" s="73">
        <v>300</v>
      </c>
      <c r="O73" s="73"/>
      <c r="P73" s="73"/>
      <c r="Q73" s="73"/>
      <c r="R73" s="73"/>
      <c r="S73" s="73"/>
      <c r="T73" s="163"/>
    </row>
    <row r="74" spans="1:20" ht="11.25" customHeight="1">
      <c r="A74" s="74">
        <v>603</v>
      </c>
      <c r="B74" s="75"/>
      <c r="C74" s="76" t="s">
        <v>29</v>
      </c>
      <c r="D74" s="77">
        <f t="shared" si="17"/>
        <v>0</v>
      </c>
      <c r="E74" s="78"/>
      <c r="F74" s="78">
        <v>0</v>
      </c>
      <c r="G74" s="78">
        <v>0</v>
      </c>
      <c r="H74" s="78"/>
      <c r="I74" s="78"/>
      <c r="J74" s="78"/>
      <c r="K74" s="79"/>
      <c r="L74" s="141">
        <f>SUM(M74:T74)</f>
        <v>248</v>
      </c>
      <c r="M74" s="78">
        <v>200</v>
      </c>
      <c r="N74" s="78">
        <v>45</v>
      </c>
      <c r="O74" s="78"/>
      <c r="P74" s="78">
        <v>0</v>
      </c>
      <c r="Q74" s="78"/>
      <c r="R74" s="78">
        <v>3</v>
      </c>
      <c r="S74" s="78"/>
      <c r="T74" s="79"/>
    </row>
    <row r="75" spans="1:20" ht="11.25" customHeight="1">
      <c r="A75" s="74">
        <v>604</v>
      </c>
      <c r="B75" s="75"/>
      <c r="C75" s="76" t="s">
        <v>30</v>
      </c>
      <c r="D75" s="77">
        <f t="shared" si="17"/>
        <v>0</v>
      </c>
      <c r="E75" s="78"/>
      <c r="F75" s="78"/>
      <c r="G75" s="78">
        <v>0</v>
      </c>
      <c r="H75" s="78"/>
      <c r="I75" s="78">
        <v>0</v>
      </c>
      <c r="J75" s="78">
        <v>0</v>
      </c>
      <c r="K75" s="79">
        <v>0</v>
      </c>
      <c r="L75" s="141">
        <f>SUM(M75:T75)</f>
        <v>886</v>
      </c>
      <c r="M75" s="78">
        <v>300</v>
      </c>
      <c r="N75" s="78">
        <v>450</v>
      </c>
      <c r="O75" s="78"/>
      <c r="P75" s="78">
        <v>0</v>
      </c>
      <c r="Q75" s="78"/>
      <c r="R75" s="78">
        <v>60</v>
      </c>
      <c r="S75" s="78">
        <v>16</v>
      </c>
      <c r="T75" s="79">
        <v>60</v>
      </c>
    </row>
    <row r="76" spans="1:20" ht="11.25" customHeight="1">
      <c r="A76" s="74">
        <v>641</v>
      </c>
      <c r="B76" s="75"/>
      <c r="C76" s="76" t="s">
        <v>19</v>
      </c>
      <c r="D76" s="77">
        <f t="shared" si="17"/>
        <v>0</v>
      </c>
      <c r="E76" s="78"/>
      <c r="F76" s="78">
        <v>0</v>
      </c>
      <c r="G76" s="78"/>
      <c r="H76" s="78"/>
      <c r="I76" s="78"/>
      <c r="J76" s="78"/>
      <c r="K76" s="79"/>
      <c r="L76" s="141">
        <f>SUM(M76:T76)</f>
        <v>0</v>
      </c>
      <c r="M76" s="78"/>
      <c r="N76" s="78"/>
      <c r="O76" s="78"/>
      <c r="P76" s="78"/>
      <c r="Q76" s="78"/>
      <c r="R76" s="78"/>
      <c r="S76" s="78"/>
      <c r="T76" s="79"/>
    </row>
    <row r="77" spans="1:20" ht="11.25" customHeight="1">
      <c r="A77" s="74">
        <v>648</v>
      </c>
      <c r="B77" s="75"/>
      <c r="C77" s="76" t="s">
        <v>31</v>
      </c>
      <c r="D77" s="77">
        <f t="shared" si="17"/>
        <v>0</v>
      </c>
      <c r="E77" s="78"/>
      <c r="F77" s="78">
        <v>0</v>
      </c>
      <c r="G77" s="78"/>
      <c r="H77" s="78"/>
      <c r="I77" s="78"/>
      <c r="J77" s="78"/>
      <c r="K77" s="79"/>
      <c r="L77" s="141">
        <f>SUM(M77:T77)</f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  <c r="T77" s="79">
        <v>0</v>
      </c>
    </row>
    <row r="78" spans="1:20" ht="11.25" customHeight="1">
      <c r="A78" s="74">
        <v>649</v>
      </c>
      <c r="B78" s="75"/>
      <c r="C78" s="76" t="s">
        <v>32</v>
      </c>
      <c r="D78" s="77">
        <f t="shared" si="17"/>
        <v>0</v>
      </c>
      <c r="E78" s="75">
        <f>SUM(E79)</f>
        <v>0</v>
      </c>
      <c r="F78" s="75">
        <f>SUM(F79)</f>
        <v>0</v>
      </c>
      <c r="G78" s="75">
        <f>SUM(G79)</f>
        <v>0</v>
      </c>
      <c r="H78" s="75">
        <f>SUM(H79)</f>
        <v>0</v>
      </c>
      <c r="I78" s="78"/>
      <c r="J78" s="78"/>
      <c r="K78" s="79"/>
      <c r="L78" s="143">
        <f>SUM(M78:T78)</f>
        <v>6</v>
      </c>
      <c r="M78" s="75">
        <f>SUM(M79)</f>
        <v>0</v>
      </c>
      <c r="N78" s="75">
        <f>SUM(N79)</f>
        <v>0</v>
      </c>
      <c r="O78" s="75">
        <f>SUM(O79)</f>
        <v>0</v>
      </c>
      <c r="P78" s="75">
        <f>SUM(P79)</f>
        <v>0</v>
      </c>
      <c r="Q78" s="75">
        <f>SUM(Q79)</f>
        <v>6</v>
      </c>
      <c r="R78" s="78"/>
      <c r="S78" s="78"/>
      <c r="T78" s="79"/>
    </row>
    <row r="79" spans="1:20" ht="11.25" customHeight="1">
      <c r="A79" s="69"/>
      <c r="B79" s="70"/>
      <c r="C79" s="71" t="s">
        <v>33</v>
      </c>
      <c r="D79" s="72"/>
      <c r="E79" s="33"/>
      <c r="F79" s="33">
        <v>0</v>
      </c>
      <c r="G79" s="33"/>
      <c r="H79" s="33"/>
      <c r="I79" s="33"/>
      <c r="J79" s="33"/>
      <c r="K79" s="34"/>
      <c r="L79" s="142">
        <f>SUM(N79:T79)</f>
        <v>6</v>
      </c>
      <c r="M79" s="33"/>
      <c r="N79" s="33"/>
      <c r="O79" s="33"/>
      <c r="P79" s="33"/>
      <c r="Q79" s="33">
        <v>6</v>
      </c>
      <c r="R79" s="33"/>
      <c r="S79" s="33"/>
      <c r="T79" s="34"/>
    </row>
    <row r="80" spans="1:20" ht="11.25" customHeight="1">
      <c r="A80" s="74">
        <v>662</v>
      </c>
      <c r="B80" s="75"/>
      <c r="C80" s="76" t="s">
        <v>34</v>
      </c>
      <c r="D80" s="77">
        <f>SUM(E80:K80)</f>
        <v>0</v>
      </c>
      <c r="E80" s="78"/>
      <c r="F80" s="78"/>
      <c r="G80" s="78"/>
      <c r="H80" s="78"/>
      <c r="I80" s="78"/>
      <c r="J80" s="78"/>
      <c r="K80" s="79"/>
      <c r="L80" s="141">
        <f>SUM(M80:T80)</f>
        <v>0</v>
      </c>
      <c r="M80" s="78"/>
      <c r="N80" s="78"/>
      <c r="O80" s="78"/>
      <c r="P80" s="78"/>
      <c r="Q80" s="78"/>
      <c r="R80" s="78"/>
      <c r="S80" s="78"/>
      <c r="T80" s="79"/>
    </row>
    <row r="81" spans="1:20" ht="11.25" customHeight="1">
      <c r="A81" s="74">
        <v>663</v>
      </c>
      <c r="B81" s="75"/>
      <c r="C81" s="76" t="s">
        <v>63</v>
      </c>
      <c r="D81" s="77"/>
      <c r="E81" s="78"/>
      <c r="F81" s="78"/>
      <c r="G81" s="78"/>
      <c r="H81" s="78"/>
      <c r="I81" s="78"/>
      <c r="J81" s="78"/>
      <c r="K81" s="79"/>
      <c r="L81" s="141">
        <f>SUM(M81:T81)</f>
        <v>0</v>
      </c>
      <c r="M81" s="78"/>
      <c r="N81" s="78"/>
      <c r="O81" s="78"/>
      <c r="P81" s="78"/>
      <c r="Q81" s="78"/>
      <c r="R81" s="78"/>
      <c r="S81" s="78"/>
      <c r="T81" s="79"/>
    </row>
    <row r="82" spans="1:20" ht="11.25" customHeight="1">
      <c r="A82" s="74">
        <v>669</v>
      </c>
      <c r="B82" s="75"/>
      <c r="C82" s="76" t="s">
        <v>35</v>
      </c>
      <c r="D82" s="77">
        <f>SUM(E82:K82)</f>
        <v>0</v>
      </c>
      <c r="E82" s="78"/>
      <c r="F82" s="78"/>
      <c r="G82" s="78"/>
      <c r="H82" s="78"/>
      <c r="I82" s="78"/>
      <c r="J82" s="78"/>
      <c r="K82" s="79"/>
      <c r="L82" s="141">
        <f>SUM(M82:T82)</f>
        <v>0</v>
      </c>
      <c r="M82" s="78"/>
      <c r="N82" s="78"/>
      <c r="O82" s="78"/>
      <c r="P82" s="78"/>
      <c r="Q82" s="78"/>
      <c r="R82" s="78"/>
      <c r="S82" s="78"/>
      <c r="T82" s="79"/>
    </row>
    <row r="83" spans="1:20" ht="11.25" customHeight="1">
      <c r="A83" s="74">
        <v>672</v>
      </c>
      <c r="B83" s="75"/>
      <c r="C83" s="76" t="s">
        <v>43</v>
      </c>
      <c r="D83" s="77">
        <f>SUM(E83:K83)</f>
        <v>0</v>
      </c>
      <c r="E83" s="80"/>
      <c r="F83" s="80">
        <v>0</v>
      </c>
      <c r="G83" s="80"/>
      <c r="H83" s="80"/>
      <c r="I83" s="80"/>
      <c r="J83" s="80"/>
      <c r="K83" s="79"/>
      <c r="L83" s="141">
        <f>SUM(M83:T83)</f>
        <v>188</v>
      </c>
      <c r="M83" s="80">
        <v>188</v>
      </c>
      <c r="N83" s="80"/>
      <c r="O83" s="80"/>
      <c r="P83" s="80"/>
      <c r="Q83" s="80"/>
      <c r="R83" s="80"/>
      <c r="S83" s="80"/>
      <c r="T83" s="79"/>
    </row>
    <row r="84" spans="1:20" ht="11.25" customHeight="1">
      <c r="A84" s="74">
        <v>672</v>
      </c>
      <c r="B84" s="75"/>
      <c r="C84" s="76" t="s">
        <v>41</v>
      </c>
      <c r="D84" s="81">
        <f>SUM(E84:K84)</f>
        <v>0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3">
        <v>0</v>
      </c>
      <c r="L84" s="144">
        <f>SUM(M84:T84)</f>
        <v>16220</v>
      </c>
      <c r="M84" s="82">
        <v>6469</v>
      </c>
      <c r="N84" s="82">
        <v>-1645</v>
      </c>
      <c r="O84" s="82">
        <v>1496</v>
      </c>
      <c r="P84" s="82">
        <v>1656</v>
      </c>
      <c r="Q84" s="82">
        <v>2143</v>
      </c>
      <c r="R84" s="82">
        <v>1821</v>
      </c>
      <c r="S84" s="82">
        <v>3167</v>
      </c>
      <c r="T84" s="83">
        <v>1113</v>
      </c>
    </row>
    <row r="85" spans="1:20" ht="11.25" customHeight="1">
      <c r="A85" s="84"/>
      <c r="B85" s="54"/>
      <c r="C85" s="85" t="s">
        <v>36</v>
      </c>
      <c r="D85" s="86">
        <f>SUM(E85:K85)</f>
        <v>0</v>
      </c>
      <c r="E85" s="54">
        <f aca="true" t="shared" si="18" ref="E85:K85">SUM(E63,E74:E78,E80:E84)</f>
        <v>0</v>
      </c>
      <c r="F85" s="54">
        <f t="shared" si="18"/>
        <v>0</v>
      </c>
      <c r="G85" s="54">
        <f t="shared" si="18"/>
        <v>0</v>
      </c>
      <c r="H85" s="54">
        <f t="shared" si="18"/>
        <v>0</v>
      </c>
      <c r="I85" s="87">
        <f t="shared" si="18"/>
        <v>0</v>
      </c>
      <c r="J85" s="87">
        <f t="shared" si="18"/>
        <v>0</v>
      </c>
      <c r="K85" s="87">
        <f t="shared" si="18"/>
        <v>0</v>
      </c>
      <c r="L85" s="145">
        <f>L63+L74+L75+L78+L83+L84</f>
        <v>25240</v>
      </c>
      <c r="M85" s="54">
        <f aca="true" t="shared" si="19" ref="M85:T85">SUM(M63,M74:M78,M80:M84)</f>
        <v>7217</v>
      </c>
      <c r="N85" s="54">
        <f t="shared" si="19"/>
        <v>3150</v>
      </c>
      <c r="O85" s="54">
        <f t="shared" si="19"/>
        <v>1837</v>
      </c>
      <c r="P85" s="54">
        <f t="shared" si="19"/>
        <v>1752</v>
      </c>
      <c r="Q85" s="54">
        <f t="shared" si="19"/>
        <v>4159</v>
      </c>
      <c r="R85" s="87">
        <f t="shared" si="19"/>
        <v>2159</v>
      </c>
      <c r="S85" s="87">
        <f t="shared" si="19"/>
        <v>3543</v>
      </c>
      <c r="T85" s="87">
        <f t="shared" si="19"/>
        <v>1423</v>
      </c>
    </row>
    <row r="86" spans="1:20" ht="11.25" customHeight="1">
      <c r="A86" s="88"/>
      <c r="B86" s="43"/>
      <c r="C86" s="89"/>
      <c r="D86" s="90"/>
      <c r="E86" s="91"/>
      <c r="F86" s="91"/>
      <c r="G86" s="91"/>
      <c r="H86" s="91"/>
      <c r="I86" s="91"/>
      <c r="J86" s="91"/>
      <c r="K86" s="92"/>
      <c r="L86" s="146"/>
      <c r="M86" s="91"/>
      <c r="N86" s="91"/>
      <c r="O86" s="91"/>
      <c r="P86" s="91"/>
      <c r="Q86" s="91"/>
      <c r="R86" s="91"/>
      <c r="S86" s="91"/>
      <c r="T86" s="92"/>
    </row>
    <row r="87" spans="1:20" ht="11.25" customHeight="1">
      <c r="A87" s="74">
        <v>672</v>
      </c>
      <c r="B87" s="75"/>
      <c r="C87" s="76" t="s">
        <v>37</v>
      </c>
      <c r="D87" s="77">
        <f>SUM(E87:K87)</f>
        <v>0</v>
      </c>
      <c r="E87" s="80"/>
      <c r="F87" s="80"/>
      <c r="G87" s="80"/>
      <c r="H87" s="80"/>
      <c r="I87" s="80"/>
      <c r="J87" s="80">
        <v>0</v>
      </c>
      <c r="K87" s="93">
        <v>0</v>
      </c>
      <c r="L87" s="143">
        <f>SUM(M87:T87)</f>
        <v>145</v>
      </c>
      <c r="M87" s="80">
        <v>80</v>
      </c>
      <c r="N87" s="80"/>
      <c r="O87" s="80"/>
      <c r="P87" s="80"/>
      <c r="Q87" s="80">
        <v>0</v>
      </c>
      <c r="R87" s="80">
        <v>0</v>
      </c>
      <c r="S87" s="80">
        <v>30</v>
      </c>
      <c r="T87" s="93">
        <v>35</v>
      </c>
    </row>
    <row r="88" spans="1:20" ht="11.25" customHeight="1">
      <c r="A88" s="84"/>
      <c r="B88" s="54"/>
      <c r="C88" s="85" t="s">
        <v>38</v>
      </c>
      <c r="D88" s="86">
        <f>SUM(E88:K88)</f>
        <v>0</v>
      </c>
      <c r="E88" s="54">
        <f aca="true" t="shared" si="20" ref="E88:K88">SUM(E85+E87)</f>
        <v>0</v>
      </c>
      <c r="F88" s="54">
        <f t="shared" si="20"/>
        <v>0</v>
      </c>
      <c r="G88" s="54">
        <f t="shared" si="20"/>
        <v>0</v>
      </c>
      <c r="H88" s="54">
        <f t="shared" si="20"/>
        <v>0</v>
      </c>
      <c r="I88" s="87">
        <f t="shared" si="20"/>
        <v>0</v>
      </c>
      <c r="J88" s="87">
        <f t="shared" si="20"/>
        <v>0</v>
      </c>
      <c r="K88" s="87">
        <f t="shared" si="20"/>
        <v>0</v>
      </c>
      <c r="L88" s="145">
        <f>L85+L87</f>
        <v>25385</v>
      </c>
      <c r="M88" s="54">
        <f aca="true" t="shared" si="21" ref="M88:T88">SUM(M85+M87)</f>
        <v>7297</v>
      </c>
      <c r="N88" s="54">
        <f>SUM(N85+N87)</f>
        <v>3150</v>
      </c>
      <c r="O88" s="54">
        <f>SUM(O85+O87)</f>
        <v>1837</v>
      </c>
      <c r="P88" s="54">
        <f t="shared" si="21"/>
        <v>1752</v>
      </c>
      <c r="Q88" s="54">
        <f t="shared" si="21"/>
        <v>4159</v>
      </c>
      <c r="R88" s="87">
        <f t="shared" si="21"/>
        <v>2159</v>
      </c>
      <c r="S88" s="87">
        <f t="shared" si="21"/>
        <v>3573</v>
      </c>
      <c r="T88" s="87">
        <f t="shared" si="21"/>
        <v>1458</v>
      </c>
    </row>
    <row r="89" spans="1:20" ht="11.25" customHeight="1">
      <c r="A89" s="88"/>
      <c r="B89" s="43"/>
      <c r="C89" s="89"/>
      <c r="D89" s="94"/>
      <c r="E89" s="95"/>
      <c r="F89" s="95"/>
      <c r="G89" s="95"/>
      <c r="H89" s="95"/>
      <c r="I89" s="95"/>
      <c r="J89" s="95"/>
      <c r="K89" s="96"/>
      <c r="L89" s="147"/>
      <c r="M89" s="95"/>
      <c r="N89" s="95"/>
      <c r="O89" s="95"/>
      <c r="P89" s="95"/>
      <c r="Q89" s="95"/>
      <c r="R89" s="95"/>
      <c r="S89" s="95"/>
      <c r="T89" s="96"/>
    </row>
    <row r="90" spans="1:21" ht="13.5" thickBot="1">
      <c r="A90" s="84"/>
      <c r="B90" s="54"/>
      <c r="C90" s="85" t="s">
        <v>39</v>
      </c>
      <c r="D90" s="97">
        <f aca="true" t="shared" si="22" ref="D90:T90">D88-D53</f>
        <v>0</v>
      </c>
      <c r="E90" s="97">
        <f t="shared" si="22"/>
        <v>0</v>
      </c>
      <c r="F90" s="97">
        <f t="shared" si="22"/>
        <v>0</v>
      </c>
      <c r="G90" s="97">
        <f t="shared" si="22"/>
        <v>0</v>
      </c>
      <c r="H90" s="97">
        <f t="shared" si="22"/>
        <v>0</v>
      </c>
      <c r="I90" s="98">
        <f t="shared" si="22"/>
        <v>0</v>
      </c>
      <c r="J90" s="98">
        <f t="shared" si="22"/>
        <v>0</v>
      </c>
      <c r="K90" s="98">
        <f t="shared" si="22"/>
        <v>0</v>
      </c>
      <c r="L90" s="148">
        <f>L88-L53</f>
        <v>0</v>
      </c>
      <c r="M90" s="97">
        <f t="shared" si="22"/>
        <v>0</v>
      </c>
      <c r="N90" s="97">
        <f t="shared" si="22"/>
        <v>0</v>
      </c>
      <c r="O90" s="97">
        <f t="shared" si="22"/>
        <v>0</v>
      </c>
      <c r="P90" s="97">
        <f t="shared" si="22"/>
        <v>0</v>
      </c>
      <c r="Q90" s="97">
        <f t="shared" si="22"/>
        <v>0</v>
      </c>
      <c r="R90" s="98">
        <f t="shared" si="22"/>
        <v>0</v>
      </c>
      <c r="S90" s="98">
        <f t="shared" si="22"/>
        <v>0</v>
      </c>
      <c r="T90" s="98">
        <f t="shared" si="22"/>
        <v>0</v>
      </c>
      <c r="U90" s="101"/>
    </row>
  </sheetData>
  <sheetProtection/>
  <mergeCells count="12">
    <mergeCell ref="D2:K3"/>
    <mergeCell ref="D59:K59"/>
    <mergeCell ref="D60:K61"/>
    <mergeCell ref="L60:T61"/>
    <mergeCell ref="A60:C62"/>
    <mergeCell ref="A1:C1"/>
    <mergeCell ref="L1:T1"/>
    <mergeCell ref="L2:T3"/>
    <mergeCell ref="A2:C4"/>
    <mergeCell ref="A59:C59"/>
    <mergeCell ref="L59:T59"/>
    <mergeCell ref="D1:K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8.57421875" defaultRowHeight="12.75"/>
  <cols>
    <col min="1" max="1" width="9.421875" style="123" bestFit="1" customWidth="1"/>
    <col min="2" max="2" width="97.421875" style="123" bestFit="1" customWidth="1"/>
    <col min="3" max="3" width="2.140625" style="123" customWidth="1"/>
    <col min="4" max="4" width="10.57421875" style="123" bestFit="1" customWidth="1"/>
    <col min="5" max="16384" width="8.57421875" style="123" customWidth="1"/>
  </cols>
  <sheetData>
    <row r="1" spans="1:2" ht="13.5">
      <c r="A1" s="130" t="s">
        <v>127</v>
      </c>
      <c r="B1" s="130" t="s">
        <v>128</v>
      </c>
    </row>
    <row r="2" spans="1:2" ht="13.5">
      <c r="A2" s="158"/>
      <c r="B2" s="158"/>
    </row>
    <row r="3" spans="1:4" ht="13.5">
      <c r="A3" s="158" t="s">
        <v>88</v>
      </c>
      <c r="B3" s="158" t="s">
        <v>129</v>
      </c>
      <c r="D3" s="129">
        <v>10000</v>
      </c>
    </row>
    <row r="4" spans="1:4" ht="13.5">
      <c r="A4" s="158" t="s">
        <v>88</v>
      </c>
      <c r="B4" s="158" t="s">
        <v>132</v>
      </c>
      <c r="D4" s="129">
        <v>20000</v>
      </c>
    </row>
    <row r="5" spans="1:4" ht="13.5">
      <c r="A5" s="158" t="s">
        <v>88</v>
      </c>
      <c r="B5" s="158" t="s">
        <v>133</v>
      </c>
      <c r="D5" s="129">
        <v>10000</v>
      </c>
    </row>
    <row r="6" spans="1:4" ht="13.5">
      <c r="A6" s="158" t="s">
        <v>54</v>
      </c>
      <c r="B6" s="158" t="s">
        <v>134</v>
      </c>
      <c r="D6" s="162">
        <v>30000</v>
      </c>
    </row>
    <row r="7" spans="1:4" ht="13.5">
      <c r="A7" s="158" t="s">
        <v>86</v>
      </c>
      <c r="B7" s="158" t="s">
        <v>135</v>
      </c>
      <c r="D7" s="129">
        <v>30000</v>
      </c>
    </row>
    <row r="8" spans="1:4" ht="13.5">
      <c r="A8" s="158" t="s">
        <v>54</v>
      </c>
      <c r="B8" s="158" t="s">
        <v>136</v>
      </c>
      <c r="D8" s="129">
        <v>40000</v>
      </c>
    </row>
    <row r="9" spans="1:4" ht="13.5">
      <c r="A9" s="158" t="s">
        <v>54</v>
      </c>
      <c r="B9" s="158" t="s">
        <v>137</v>
      </c>
      <c r="D9" s="129">
        <v>40000</v>
      </c>
    </row>
    <row r="10" spans="1:4" ht="13.5">
      <c r="A10" s="158"/>
      <c r="B10" s="158" t="s">
        <v>138</v>
      </c>
      <c r="D10" s="129"/>
    </row>
    <row r="11" spans="1:4" ht="13.5">
      <c r="A11" s="158"/>
      <c r="B11" s="158" t="s">
        <v>139</v>
      </c>
      <c r="D11" s="129"/>
    </row>
    <row r="12" spans="1:4" ht="13.5">
      <c r="A12" s="158" t="s">
        <v>53</v>
      </c>
      <c r="B12" s="158" t="s">
        <v>140</v>
      </c>
      <c r="D12" s="129">
        <v>40000</v>
      </c>
    </row>
    <row r="13" spans="1:4" ht="13.5">
      <c r="A13" s="158"/>
      <c r="B13" s="158" t="s">
        <v>141</v>
      </c>
      <c r="D13" s="129"/>
    </row>
    <row r="14" spans="1:4" ht="13.5">
      <c r="A14" s="158" t="s">
        <v>83</v>
      </c>
      <c r="B14" s="158" t="s">
        <v>142</v>
      </c>
      <c r="D14" s="162">
        <v>80000</v>
      </c>
    </row>
    <row r="15" spans="1:4" ht="13.5">
      <c r="A15" s="158"/>
      <c r="B15" s="158" t="s">
        <v>143</v>
      </c>
      <c r="D15" s="129"/>
    </row>
    <row r="16" spans="1:4" ht="13.5">
      <c r="A16" s="158" t="s">
        <v>86</v>
      </c>
      <c r="B16" s="158" t="s">
        <v>144</v>
      </c>
      <c r="D16" s="129">
        <v>25000</v>
      </c>
    </row>
    <row r="17" spans="1:4" ht="13.5">
      <c r="A17" s="158" t="s">
        <v>86</v>
      </c>
      <c r="B17" s="158" t="s">
        <v>145</v>
      </c>
      <c r="D17" s="129">
        <v>19000</v>
      </c>
    </row>
    <row r="18" spans="1:4" ht="13.5">
      <c r="A18" s="158" t="s">
        <v>86</v>
      </c>
      <c r="B18" s="158" t="s">
        <v>151</v>
      </c>
      <c r="D18" s="162">
        <v>80000</v>
      </c>
    </row>
    <row r="19" spans="1:4" ht="13.5">
      <c r="A19" s="158" t="s">
        <v>46</v>
      </c>
      <c r="B19" s="158" t="s">
        <v>146</v>
      </c>
      <c r="D19" s="129">
        <v>5000</v>
      </c>
    </row>
    <row r="20" spans="1:4" ht="13.5">
      <c r="A20" s="158" t="s">
        <v>46</v>
      </c>
      <c r="B20" s="158" t="s">
        <v>147</v>
      </c>
      <c r="D20" s="162">
        <v>25000</v>
      </c>
    </row>
    <row r="21" spans="1:4" ht="13.5">
      <c r="A21" s="158" t="s">
        <v>46</v>
      </c>
      <c r="B21" s="158" t="s">
        <v>148</v>
      </c>
      <c r="D21" s="129">
        <v>15000</v>
      </c>
    </row>
    <row r="22" spans="1:4" ht="13.5">
      <c r="A22" s="158" t="s">
        <v>46</v>
      </c>
      <c r="B22" s="158" t="s">
        <v>149</v>
      </c>
      <c r="D22" s="129">
        <v>15000</v>
      </c>
    </row>
    <row r="23" spans="1:4" ht="13.5">
      <c r="A23" s="158" t="s">
        <v>46</v>
      </c>
      <c r="B23" s="158" t="s">
        <v>150</v>
      </c>
      <c r="D23" s="162">
        <v>70000</v>
      </c>
    </row>
    <row r="24" spans="1:4" ht="13.5">
      <c r="A24" s="158" t="s">
        <v>46</v>
      </c>
      <c r="B24" s="158" t="s">
        <v>152</v>
      </c>
      <c r="D24" s="129">
        <v>10000</v>
      </c>
    </row>
    <row r="25" spans="1:4" ht="13.5">
      <c r="A25" s="158" t="s">
        <v>46</v>
      </c>
      <c r="B25" s="158" t="s">
        <v>154</v>
      </c>
      <c r="D25" s="129">
        <v>10000</v>
      </c>
    </row>
    <row r="26" spans="1:4" ht="13.5">
      <c r="A26" s="158" t="s">
        <v>85</v>
      </c>
      <c r="B26" s="158" t="s">
        <v>130</v>
      </c>
      <c r="D26" s="129">
        <v>36000</v>
      </c>
    </row>
    <row r="27" spans="1:4" ht="13.5">
      <c r="A27" s="158" t="s">
        <v>54</v>
      </c>
      <c r="B27" s="158" t="s">
        <v>131</v>
      </c>
      <c r="D27" s="129">
        <v>40000</v>
      </c>
    </row>
    <row r="28" spans="1:4" ht="13.5">
      <c r="A28" s="158" t="s">
        <v>46</v>
      </c>
      <c r="B28" s="158" t="s">
        <v>153</v>
      </c>
      <c r="D28" s="162">
        <v>50000</v>
      </c>
    </row>
    <row r="29" spans="1:4" ht="14.25" thickBot="1">
      <c r="A29" s="159"/>
      <c r="B29" s="159"/>
      <c r="D29" s="129"/>
    </row>
    <row r="30" spans="1:4" ht="14.25" thickBot="1">
      <c r="A30" s="160"/>
      <c r="B30" s="161"/>
      <c r="D30" s="129">
        <f>SUM(D3:D28)</f>
        <v>700000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:D28"/>
    </sheetView>
  </sheetViews>
  <sheetFormatPr defaultColWidth="8.8515625" defaultRowHeight="12.75"/>
  <cols>
    <col min="1" max="2" width="8.8515625" style="123" customWidth="1"/>
    <col min="3" max="3" width="79.57421875" style="123" bestFit="1" customWidth="1"/>
    <col min="4" max="4" width="13.421875" style="129" bestFit="1" customWidth="1"/>
    <col min="5" max="5" width="8.8515625" style="123" customWidth="1"/>
    <col min="6" max="6" width="12.00390625" style="123" bestFit="1" customWidth="1"/>
    <col min="7" max="16384" width="8.8515625" style="123" customWidth="1"/>
  </cols>
  <sheetData>
    <row r="1" spans="1:4" ht="13.5">
      <c r="A1" s="124"/>
      <c r="B1" s="188" t="s">
        <v>64</v>
      </c>
      <c r="C1" s="188"/>
      <c r="D1" s="189"/>
    </row>
    <row r="2" spans="1:4" ht="13.5">
      <c r="A2" s="125"/>
      <c r="B2" s="190"/>
      <c r="C2" s="190"/>
      <c r="D2" s="191"/>
    </row>
    <row r="3" spans="1:4" ht="13.5">
      <c r="A3" s="126" t="s">
        <v>65</v>
      </c>
      <c r="B3" s="99" t="s">
        <v>66</v>
      </c>
      <c r="C3" s="99" t="s">
        <v>67</v>
      </c>
      <c r="D3" s="100" t="s">
        <v>68</v>
      </c>
    </row>
    <row r="4" spans="1:4" ht="13.5">
      <c r="A4" s="127" t="s">
        <v>114</v>
      </c>
      <c r="B4" s="119">
        <v>2020</v>
      </c>
      <c r="C4" s="117" t="s">
        <v>107</v>
      </c>
      <c r="D4" s="131">
        <v>240000</v>
      </c>
    </row>
    <row r="5" spans="1:5" ht="13.5">
      <c r="A5" s="127" t="s">
        <v>120</v>
      </c>
      <c r="B5" s="119">
        <v>2020</v>
      </c>
      <c r="C5" s="117" t="s">
        <v>98</v>
      </c>
      <c r="D5" s="131">
        <v>250000</v>
      </c>
      <c r="E5" s="128"/>
    </row>
    <row r="6" spans="1:5" ht="13.5">
      <c r="A6" s="127" t="s">
        <v>121</v>
      </c>
      <c r="B6" s="119">
        <v>2020</v>
      </c>
      <c r="C6" s="117" t="s">
        <v>102</v>
      </c>
      <c r="D6" s="131">
        <v>685000</v>
      </c>
      <c r="E6" s="128" t="s">
        <v>101</v>
      </c>
    </row>
    <row r="7" spans="1:5" ht="13.5">
      <c r="A7" s="127" t="s">
        <v>122</v>
      </c>
      <c r="B7" s="119">
        <v>2020</v>
      </c>
      <c r="C7" s="117" t="s">
        <v>156</v>
      </c>
      <c r="D7" s="131">
        <v>40000</v>
      </c>
      <c r="E7" s="128" t="s">
        <v>157</v>
      </c>
    </row>
    <row r="8" spans="1:5" ht="13.5">
      <c r="A8" s="127" t="s">
        <v>123</v>
      </c>
      <c r="B8" s="119">
        <v>2020</v>
      </c>
      <c r="C8" s="121" t="s">
        <v>70</v>
      </c>
      <c r="D8" s="132">
        <v>106000</v>
      </c>
      <c r="E8" s="128"/>
    </row>
    <row r="9" spans="1:5" ht="13.5">
      <c r="A9" s="127" t="s">
        <v>124</v>
      </c>
      <c r="B9" s="119">
        <v>2020</v>
      </c>
      <c r="C9" s="117" t="s">
        <v>73</v>
      </c>
      <c r="D9" s="132">
        <v>104710</v>
      </c>
      <c r="E9" s="128" t="s">
        <v>80</v>
      </c>
    </row>
    <row r="10" spans="1:5" ht="13.5">
      <c r="A10" s="127" t="s">
        <v>125</v>
      </c>
      <c r="B10" s="120">
        <v>2020</v>
      </c>
      <c r="C10" s="121" t="s">
        <v>90</v>
      </c>
      <c r="D10" s="132">
        <v>50000</v>
      </c>
      <c r="E10" s="128"/>
    </row>
    <row r="11" spans="1:5" ht="13.5">
      <c r="A11" s="127" t="s">
        <v>155</v>
      </c>
      <c r="B11" s="119">
        <v>2020</v>
      </c>
      <c r="C11" s="117" t="s">
        <v>91</v>
      </c>
      <c r="D11" s="131">
        <v>60000</v>
      </c>
      <c r="E11" s="117" t="s">
        <v>109</v>
      </c>
    </row>
    <row r="12" spans="1:5" ht="13.5">
      <c r="A12" s="127"/>
      <c r="B12" s="119">
        <v>2020</v>
      </c>
      <c r="C12" s="117" t="s">
        <v>108</v>
      </c>
      <c r="D12" s="131">
        <v>103000</v>
      </c>
      <c r="E12" s="128"/>
    </row>
    <row r="13" spans="1:5" ht="13.5">
      <c r="A13" s="127"/>
      <c r="B13" s="120">
        <v>2020</v>
      </c>
      <c r="C13" s="117" t="s">
        <v>103</v>
      </c>
      <c r="D13" s="131">
        <v>161000</v>
      </c>
      <c r="E13" s="128"/>
    </row>
    <row r="14" spans="1:5" ht="13.5">
      <c r="A14" s="127"/>
      <c r="B14" s="119">
        <v>2020</v>
      </c>
      <c r="C14" s="117" t="s">
        <v>104</v>
      </c>
      <c r="D14" s="131">
        <v>550000</v>
      </c>
      <c r="E14" s="128"/>
    </row>
    <row r="15" spans="1:5" ht="13.5">
      <c r="A15" s="127"/>
      <c r="B15" s="119">
        <v>2020</v>
      </c>
      <c r="C15" s="117" t="s">
        <v>75</v>
      </c>
      <c r="D15" s="131">
        <v>40000</v>
      </c>
      <c r="E15" s="128"/>
    </row>
    <row r="16" spans="1:6" ht="13.5">
      <c r="A16" s="127"/>
      <c r="B16" s="120">
        <v>2020</v>
      </c>
      <c r="C16" s="118" t="s">
        <v>76</v>
      </c>
      <c r="D16" s="131">
        <v>40000</v>
      </c>
      <c r="E16" s="128"/>
      <c r="F16" s="129"/>
    </row>
    <row r="17" spans="1:5" ht="13.5">
      <c r="A17" s="127"/>
      <c r="B17" s="119">
        <v>2020</v>
      </c>
      <c r="C17" s="117" t="s">
        <v>77</v>
      </c>
      <c r="D17" s="132">
        <v>40000</v>
      </c>
      <c r="E17" s="128" t="s">
        <v>79</v>
      </c>
    </row>
    <row r="18" spans="1:5" ht="13.5">
      <c r="A18" s="127"/>
      <c r="B18" s="119">
        <v>2020</v>
      </c>
      <c r="C18" s="118" t="s">
        <v>69</v>
      </c>
      <c r="D18" s="131">
        <v>160000</v>
      </c>
      <c r="E18" s="128" t="s">
        <v>78</v>
      </c>
    </row>
    <row r="19" spans="1:5" ht="13.5">
      <c r="A19" s="127"/>
      <c r="B19" s="120">
        <v>2020</v>
      </c>
      <c r="C19" s="117" t="s">
        <v>71</v>
      </c>
      <c r="D19" s="132" t="s">
        <v>72</v>
      </c>
      <c r="E19" s="128" t="s">
        <v>79</v>
      </c>
    </row>
    <row r="20" spans="1:5" ht="13.5">
      <c r="A20" s="127"/>
      <c r="B20" s="119">
        <v>2020</v>
      </c>
      <c r="C20" s="117" t="s">
        <v>74</v>
      </c>
      <c r="D20" s="131">
        <v>40000</v>
      </c>
      <c r="E20" s="128" t="s">
        <v>79</v>
      </c>
    </row>
    <row r="21" spans="1:5" ht="13.5">
      <c r="A21" s="133"/>
      <c r="B21" s="119">
        <v>2020</v>
      </c>
      <c r="C21" s="117" t="s">
        <v>113</v>
      </c>
      <c r="D21" s="131">
        <v>100000</v>
      </c>
      <c r="E21" s="128"/>
    </row>
    <row r="22" spans="1:4" ht="13.5">
      <c r="A22" s="134"/>
      <c r="B22" s="119">
        <v>2020</v>
      </c>
      <c r="C22" s="117" t="s">
        <v>115</v>
      </c>
      <c r="D22" s="135"/>
    </row>
    <row r="23" spans="1:4" ht="13.5">
      <c r="A23" s="134"/>
      <c r="B23" s="119">
        <v>2020</v>
      </c>
      <c r="C23" s="117" t="s">
        <v>116</v>
      </c>
      <c r="D23" s="135"/>
    </row>
    <row r="24" spans="1:4" ht="13.5">
      <c r="A24" s="134"/>
      <c r="B24" s="119" t="s">
        <v>117</v>
      </c>
      <c r="C24" s="117" t="s">
        <v>118</v>
      </c>
      <c r="D24" s="135"/>
    </row>
    <row r="25" spans="1:4" ht="13.5">
      <c r="A25" s="134"/>
      <c r="B25" s="119">
        <v>2020</v>
      </c>
      <c r="C25" s="117" t="s">
        <v>119</v>
      </c>
      <c r="D25" s="135"/>
    </row>
    <row r="26" spans="1:4" ht="13.5">
      <c r="A26" s="134"/>
      <c r="B26" s="119">
        <v>2020</v>
      </c>
      <c r="C26" s="117" t="s">
        <v>158</v>
      </c>
      <c r="D26" s="135">
        <v>50000</v>
      </c>
    </row>
    <row r="27" spans="1:4" ht="13.5">
      <c r="A27" s="134"/>
      <c r="B27" s="119">
        <v>2020</v>
      </c>
      <c r="C27" s="117" t="s">
        <v>159</v>
      </c>
      <c r="D27" s="135">
        <v>50000</v>
      </c>
    </row>
    <row r="28" spans="1:4" ht="14.25" thickBot="1">
      <c r="A28" s="136"/>
      <c r="B28" s="137">
        <v>2020</v>
      </c>
      <c r="C28" s="138" t="s">
        <v>160</v>
      </c>
      <c r="D28" s="139">
        <v>20000</v>
      </c>
    </row>
  </sheetData>
  <sheetProtection/>
  <mergeCells count="1">
    <mergeCell ref="B1:D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svecova</dc:creator>
  <cp:keywords/>
  <dc:description/>
  <cp:lastModifiedBy>Martina Pavlíčková</cp:lastModifiedBy>
  <cp:lastPrinted>2019-12-18T09:27:26Z</cp:lastPrinted>
  <dcterms:created xsi:type="dcterms:W3CDTF">2013-09-19T08:15:37Z</dcterms:created>
  <dcterms:modified xsi:type="dcterms:W3CDTF">2020-04-27T11:37:24Z</dcterms:modified>
  <cp:category/>
  <cp:version/>
  <cp:contentType/>
  <cp:contentStatus/>
</cp:coreProperties>
</file>