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369" activeTab="0"/>
  </bookViews>
  <sheets>
    <sheet name="rozpočet vs čerpání" sheetId="1" r:id="rId1"/>
    <sheet name="INVESTI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Martina Pavlíčková</author>
  </authors>
  <commentList>
    <comment ref="N58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900</t>
        </r>
      </text>
    </comment>
    <comment ref="N63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400</t>
        </r>
      </text>
    </comment>
    <comment ref="N67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220
</t>
        </r>
      </text>
    </comment>
    <comment ref="O59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3100</t>
        </r>
      </text>
    </comment>
    <comment ref="O67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40</t>
        </r>
      </text>
    </comment>
    <comment ref="Q66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0</t>
        </r>
      </text>
    </comment>
    <comment ref="R65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300</t>
        </r>
      </text>
    </comment>
    <comment ref="S68" authorId="0">
      <text>
        <r>
          <rPr>
            <b/>
            <sz val="9"/>
            <rFont val="Tahoma"/>
            <family val="2"/>
          </rPr>
          <t>Martina Pavlíčková:</t>
        </r>
        <r>
          <rPr>
            <sz val="9"/>
            <rFont val="Tahoma"/>
            <family val="2"/>
          </rPr>
          <t xml:space="preserve">
původně 40</t>
        </r>
      </text>
    </comment>
  </commentList>
</comments>
</file>

<file path=xl/sharedStrings.xml><?xml version="1.0" encoding="utf-8"?>
<sst xmlns="http://schemas.openxmlformats.org/spreadsheetml/2006/main" count="151" uniqueCount="119">
  <si>
    <t>CELKEM</t>
  </si>
  <si>
    <t>Spotřeba materiálu</t>
  </si>
  <si>
    <t>spotřební a režijní materiál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</si>
  <si>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</si>
  <si>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</si>
  <si>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</si>
  <si>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</si>
  <si>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</si>
  <si>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</si>
  <si>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</si>
  <si>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</si>
  <si>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</si>
  <si>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</si>
  <si>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</si>
  <si>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MěKS</t>
  </si>
  <si>
    <t>pořady kina</t>
  </si>
  <si>
    <t>pořady Muzeum</t>
  </si>
  <si>
    <t>ostatní výše nezařazené sl.</t>
  </si>
  <si>
    <t>Mzdové náklady</t>
  </si>
  <si>
    <t>Zákonné soc. pojištění</t>
  </si>
  <si>
    <t>Jiné sociální pojištění</t>
  </si>
  <si>
    <t>Zákonné soc.náklady</t>
  </si>
  <si>
    <t>Jiné pokuty a penále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</si>
  <si>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</si>
  <si>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</si>
  <si>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</si>
  <si>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</si>
  <si>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</si>
  <si>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Ostatní finanční náklady</t>
  </si>
  <si>
    <t>Náklady celkem:</t>
  </si>
  <si>
    <t>Výnosy z prodeje služeb</t>
  </si>
  <si>
    <t>tržby MěKS</t>
  </si>
  <si>
    <t>tržby kino</t>
  </si>
  <si>
    <t>tržby galerie</t>
  </si>
  <si>
    <t>tržby Muzeum</t>
  </si>
  <si>
    <t>ostatní nezařazené tržby</t>
  </si>
  <si>
    <t>Výnosy z pronájmu</t>
  </si>
  <si>
    <t>Prodej zboží+tržba kavárna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</si>
  <si>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</si>
  <si>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</si>
  <si>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</si>
  <si>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</si>
  <si>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</si>
  <si>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</si>
  <si>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</si>
  <si>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</si>
  <si>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</si>
  <si>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</si>
  <si>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</si>
  <si>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</si>
  <si>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</si>
  <si>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TN, TTV</t>
  </si>
  <si>
    <t>tržby TN TTV</t>
  </si>
  <si>
    <t>ostatní kulturní akce</t>
  </si>
  <si>
    <t>TIC</t>
  </si>
  <si>
    <t>pohonné hmoty</t>
  </si>
  <si>
    <t>tisk Tišnovských novin</t>
  </si>
  <si>
    <t>čistící prostředky</t>
  </si>
  <si>
    <t>mzdy</t>
  </si>
  <si>
    <t>dohody</t>
  </si>
  <si>
    <t>Silniční daň</t>
  </si>
  <si>
    <t>bankovní poplatky</t>
  </si>
  <si>
    <t>Kino</t>
  </si>
  <si>
    <t>Galerie</t>
  </si>
  <si>
    <t xml:space="preserve">MěKS Tišnov </t>
  </si>
  <si>
    <t>knih.</t>
  </si>
  <si>
    <t>Mlýnská</t>
  </si>
  <si>
    <t>nákup knih</t>
  </si>
  <si>
    <t>tržby knihovna</t>
  </si>
  <si>
    <t>pořady galerie</t>
  </si>
  <si>
    <t>tržby ostatní kulturní akce</t>
  </si>
  <si>
    <t>Ostatní náklady</t>
  </si>
  <si>
    <t>DPH krácené koeficientem</t>
  </si>
  <si>
    <t>Náklady z vyřazených pohledývek</t>
  </si>
  <si>
    <t>Kurzové ztráty</t>
  </si>
  <si>
    <t>Kurzové zisky</t>
  </si>
  <si>
    <t>tržby TIC</t>
  </si>
  <si>
    <t>Poznámky pro investice</t>
  </si>
  <si>
    <t>priorita</t>
  </si>
  <si>
    <t>rok</t>
  </si>
  <si>
    <t>věc/služba</t>
  </si>
  <si>
    <t>částka</t>
  </si>
  <si>
    <t>Pasportizace stavebních dokumentů budovy Mlýnská</t>
  </si>
  <si>
    <t>Rekonstrukce foyer KINA</t>
  </si>
  <si>
    <t>rozpočet 2019</t>
  </si>
  <si>
    <t>Zatemňovací interiérové rolety vč. Příslušenství - 3 ks KNIHOVNA</t>
  </si>
  <si>
    <t>Nová čítárna KNIHOVNA</t>
  </si>
  <si>
    <t>TEEN prostor KNIHOVNA</t>
  </si>
  <si>
    <t>Sanace krovů MUZEUM</t>
  </si>
  <si>
    <t>x</t>
  </si>
  <si>
    <t>Nový kamerový systém MUZEUM</t>
  </si>
  <si>
    <t>Renovace podlahy Teraco v 1.patře MUZEUM</t>
  </si>
  <si>
    <t>Oprava Teraca KINO</t>
  </si>
  <si>
    <t>LED osvětlení sálu KINA</t>
  </si>
  <si>
    <t>TTV kamera (240), mikrofon (10), baterie (10), SD karty (3,5), pláštěnka (4), taška (5), světlo (5)</t>
  </si>
  <si>
    <t>čerpání k 30.9.2018</t>
  </si>
  <si>
    <t>Stěhování TTV</t>
  </si>
  <si>
    <t>Odvlhčovač MěKS</t>
  </si>
  <si>
    <t>Info a propagační vitríny, bannery, stojany, držáky</t>
  </si>
  <si>
    <t>Oprava štítu pod střechou MUZEUM</t>
  </si>
  <si>
    <t>10.</t>
  </si>
  <si>
    <t>11.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</si>
  <si>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</si>
  <si>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</si>
  <si>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</si>
  <si>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</si>
  <si>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</si>
  <si>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</si>
  <si>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</si>
  <si>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</si>
  <si>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</si>
  <si>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dotace města - výzva 3-6/2019, dotace 2020</t>
  </si>
  <si>
    <t>půjde z finančních zdrojů dotace na muzeum, alokováno město</t>
  </si>
  <si>
    <t>Dotační výzva na rok 2020 ?</t>
  </si>
  <si>
    <t>ku rozvoji organizace - z RF</t>
  </si>
  <si>
    <t>Celkem z Investičního fondu</t>
  </si>
  <si>
    <t xml:space="preserve">TTV počítač na záznam zvuku </t>
  </si>
  <si>
    <t xml:space="preserve">TTV mikrofony + kabeláž </t>
  </si>
  <si>
    <t>rozpočet 2019 (změna k 1.7.2019)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</si>
</sst>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[$-405]d\.\ mmmm\ yyyy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5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34" borderId="29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6" fillId="34" borderId="36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6" fillId="35" borderId="35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164" fontId="8" fillId="34" borderId="0" xfId="34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14" fontId="4" fillId="0" borderId="41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6" borderId="30" xfId="0" applyNumberFormat="1" applyFont="1" applyFill="1" applyBorder="1" applyAlignment="1">
      <alignment/>
    </xf>
    <xf numFmtId="3" fontId="55" fillId="39" borderId="10" xfId="0" applyNumberFormat="1" applyFont="1" applyFill="1" applyBorder="1" applyAlignment="1">
      <alignment/>
    </xf>
    <xf numFmtId="3" fontId="55" fillId="40" borderId="30" xfId="0" applyNumberFormat="1" applyFont="1" applyFill="1" applyBorder="1" applyAlignment="1">
      <alignment/>
    </xf>
    <xf numFmtId="3" fontId="55" fillId="40" borderId="31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3" fontId="7" fillId="33" borderId="50" xfId="0" applyNumberFormat="1" applyFont="1" applyFill="1" applyBorder="1" applyAlignment="1">
      <alignment/>
    </xf>
    <xf numFmtId="0" fontId="36" fillId="41" borderId="51" xfId="0" applyFont="1" applyFill="1" applyBorder="1" applyAlignment="1">
      <alignment/>
    </xf>
    <xf numFmtId="0" fontId="36" fillId="41" borderId="52" xfId="0" applyFont="1" applyFill="1" applyBorder="1" applyAlignment="1">
      <alignment/>
    </xf>
    <xf numFmtId="0" fontId="36" fillId="19" borderId="53" xfId="0" applyFont="1" applyFill="1" applyBorder="1" applyAlignment="1">
      <alignment/>
    </xf>
    <xf numFmtId="0" fontId="10" fillId="19" borderId="54" xfId="0" applyFont="1" applyFill="1" applyBorder="1" applyAlignment="1">
      <alignment horizontal="center"/>
    </xf>
    <xf numFmtId="166" fontId="10" fillId="19" borderId="5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6" fillId="34" borderId="25" xfId="0" applyNumberFormat="1" applyFont="1" applyFill="1" applyBorder="1" applyAlignment="1">
      <alignment/>
    </xf>
    <xf numFmtId="3" fontId="3" fillId="36" borderId="32" xfId="0" applyNumberFormat="1" applyFont="1" applyFill="1" applyBorder="1" applyAlignment="1">
      <alignment/>
    </xf>
    <xf numFmtId="3" fontId="3" fillId="36" borderId="33" xfId="0" applyNumberFormat="1" applyFont="1" applyFill="1" applyBorder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56" xfId="0" applyNumberFormat="1" applyFont="1" applyFill="1" applyBorder="1" applyAlignment="1">
      <alignment/>
    </xf>
    <xf numFmtId="3" fontId="3" fillId="36" borderId="57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3" fontId="3" fillId="36" borderId="35" xfId="0" applyNumberFormat="1" applyFont="1" applyFill="1" applyBorder="1" applyAlignment="1">
      <alignment/>
    </xf>
    <xf numFmtId="3" fontId="3" fillId="36" borderId="36" xfId="0" applyNumberFormat="1" applyFont="1" applyFill="1" applyBorder="1" applyAlignment="1">
      <alignment/>
    </xf>
    <xf numFmtId="3" fontId="6" fillId="42" borderId="18" xfId="0" applyNumberFormat="1" applyFont="1" applyFill="1" applyBorder="1" applyAlignment="1">
      <alignment/>
    </xf>
    <xf numFmtId="3" fontId="6" fillId="42" borderId="28" xfId="0" applyNumberFormat="1" applyFont="1" applyFill="1" applyBorder="1" applyAlignment="1">
      <alignment/>
    </xf>
    <xf numFmtId="3" fontId="6" fillId="42" borderId="35" xfId="0" applyNumberFormat="1" applyFont="1" applyFill="1" applyBorder="1" applyAlignment="1">
      <alignment/>
    </xf>
    <xf numFmtId="3" fontId="6" fillId="42" borderId="36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42" borderId="28" xfId="0" applyNumberFormat="1" applyFont="1" applyFill="1" applyBorder="1" applyAlignment="1">
      <alignment/>
    </xf>
    <xf numFmtId="3" fontId="6" fillId="42" borderId="24" xfId="0" applyNumberFormat="1" applyFont="1" applyFill="1" applyBorder="1" applyAlignment="1">
      <alignment/>
    </xf>
    <xf numFmtId="3" fontId="6" fillId="35" borderId="29" xfId="0" applyNumberFormat="1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0" xfId="0" applyFont="1" applyFill="1" applyBorder="1" applyAlignment="1">
      <alignment wrapText="1"/>
    </xf>
    <xf numFmtId="0" fontId="36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36" fillId="42" borderId="0" xfId="0" applyFont="1" applyFill="1" applyBorder="1" applyAlignment="1">
      <alignment/>
    </xf>
    <xf numFmtId="166" fontId="12" fillId="42" borderId="0" xfId="0" applyNumberFormat="1" applyFont="1" applyFill="1" applyBorder="1" applyAlignment="1">
      <alignment/>
    </xf>
    <xf numFmtId="166" fontId="12" fillId="42" borderId="0" xfId="0" applyNumberFormat="1" applyFont="1" applyFill="1" applyBorder="1" applyAlignment="1">
      <alignment horizontal="right"/>
    </xf>
    <xf numFmtId="0" fontId="10" fillId="42" borderId="0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166" fontId="0" fillId="0" borderId="0" xfId="0" applyNumberFormat="1" applyAlignment="1">
      <alignment/>
    </xf>
    <xf numFmtId="0" fontId="10" fillId="42" borderId="58" xfId="0" applyFont="1" applyFill="1" applyBorder="1" applyAlignment="1">
      <alignment/>
    </xf>
    <xf numFmtId="0" fontId="38" fillId="42" borderId="59" xfId="0" applyFont="1" applyFill="1" applyBorder="1" applyAlignment="1">
      <alignment/>
    </xf>
    <xf numFmtId="0" fontId="10" fillId="42" borderId="58" xfId="0" applyFont="1" applyFill="1" applyBorder="1" applyAlignment="1">
      <alignment wrapText="1"/>
    </xf>
    <xf numFmtId="166" fontId="10" fillId="42" borderId="60" xfId="0" applyNumberFormat="1" applyFont="1" applyFill="1" applyBorder="1" applyAlignment="1">
      <alignment/>
    </xf>
    <xf numFmtId="3" fontId="56" fillId="0" borderId="61" xfId="0" applyNumberFormat="1" applyFont="1" applyBorder="1" applyAlignment="1">
      <alignment horizontal="center"/>
    </xf>
    <xf numFmtId="3" fontId="56" fillId="0" borderId="62" xfId="0" applyNumberFormat="1" applyFont="1" applyBorder="1" applyAlignment="1">
      <alignment horizontal="center"/>
    </xf>
    <xf numFmtId="3" fontId="56" fillId="0" borderId="63" xfId="0" applyNumberFormat="1" applyFont="1" applyBorder="1" applyAlignment="1">
      <alignment horizontal="center"/>
    </xf>
    <xf numFmtId="3" fontId="3" fillId="15" borderId="64" xfId="0" applyNumberFormat="1" applyFont="1" applyFill="1" applyBorder="1" applyAlignment="1">
      <alignment horizontal="center" vertical="top" wrapText="1"/>
    </xf>
    <xf numFmtId="3" fontId="3" fillId="15" borderId="65" xfId="0" applyNumberFormat="1" applyFont="1" applyFill="1" applyBorder="1" applyAlignment="1">
      <alignment horizontal="center" vertical="top" wrapText="1"/>
    </xf>
    <xf numFmtId="3" fontId="3" fillId="15" borderId="66" xfId="0" applyNumberFormat="1" applyFont="1" applyFill="1" applyBorder="1" applyAlignment="1">
      <alignment horizontal="center" vertical="top" wrapText="1"/>
    </xf>
    <xf numFmtId="3" fontId="3" fillId="15" borderId="67" xfId="0" applyNumberFormat="1" applyFont="1" applyFill="1" applyBorder="1" applyAlignment="1">
      <alignment horizontal="center" vertical="top" wrapText="1"/>
    </xf>
    <xf numFmtId="3" fontId="3" fillId="15" borderId="68" xfId="0" applyNumberFormat="1" applyFont="1" applyFill="1" applyBorder="1" applyAlignment="1">
      <alignment horizontal="center" vertical="top" wrapText="1"/>
    </xf>
    <xf numFmtId="3" fontId="3" fillId="15" borderId="69" xfId="0" applyNumberFormat="1" applyFont="1" applyFill="1" applyBorder="1" applyAlignment="1">
      <alignment horizontal="center" vertical="top" wrapText="1"/>
    </xf>
    <xf numFmtId="3" fontId="3" fillId="18" borderId="64" xfId="0" applyNumberFormat="1" applyFont="1" applyFill="1" applyBorder="1" applyAlignment="1">
      <alignment horizontal="center" vertical="top" wrapText="1"/>
    </xf>
    <xf numFmtId="3" fontId="3" fillId="18" borderId="65" xfId="0" applyNumberFormat="1" applyFont="1" applyFill="1" applyBorder="1" applyAlignment="1">
      <alignment horizontal="center" vertical="top" wrapText="1"/>
    </xf>
    <xf numFmtId="3" fontId="3" fillId="18" borderId="66" xfId="0" applyNumberFormat="1" applyFont="1" applyFill="1" applyBorder="1" applyAlignment="1">
      <alignment horizontal="center" vertical="top" wrapText="1"/>
    </xf>
    <xf numFmtId="3" fontId="3" fillId="18" borderId="67" xfId="0" applyNumberFormat="1" applyFont="1" applyFill="1" applyBorder="1" applyAlignment="1">
      <alignment horizontal="center" vertical="top" wrapText="1"/>
    </xf>
    <xf numFmtId="3" fontId="3" fillId="18" borderId="68" xfId="0" applyNumberFormat="1" applyFont="1" applyFill="1" applyBorder="1" applyAlignment="1">
      <alignment horizontal="center" vertical="top" wrapText="1"/>
    </xf>
    <xf numFmtId="3" fontId="3" fillId="18" borderId="69" xfId="0" applyNumberFormat="1" applyFont="1" applyFill="1" applyBorder="1" applyAlignment="1">
      <alignment horizontal="center" vertical="top" wrapText="1"/>
    </xf>
    <xf numFmtId="3" fontId="2" fillId="0" borderId="7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/>
    </xf>
    <xf numFmtId="0" fontId="10" fillId="41" borderId="71" xfId="0" applyFont="1" applyFill="1" applyBorder="1" applyAlignment="1">
      <alignment horizontal="center" vertical="center" wrapText="1"/>
    </xf>
    <xf numFmtId="0" fontId="11" fillId="41" borderId="71" xfId="0" applyFont="1" applyFill="1" applyBorder="1" applyAlignment="1">
      <alignment horizontal="center" vertical="center" wrapText="1"/>
    </xf>
    <xf numFmtId="0" fontId="11" fillId="41" borderId="72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 vertical="center" wrapText="1"/>
    </xf>
    <xf numFmtId="0" fontId="11" fillId="41" borderId="73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83" sqref="A51:S83"/>
    </sheetView>
  </sheetViews>
  <sheetFormatPr defaultColWidth="9.140625" defaultRowHeight="12.75"/>
  <cols>
    <col min="1" max="1" width="9.140625" style="1" customWidth="1"/>
    <col min="2" max="2" width="0.42578125" style="1" customWidth="1"/>
    <col min="3" max="3" width="30.57421875" style="1" bestFit="1" customWidth="1"/>
    <col min="4" max="11" width="9.140625" style="1" customWidth="1"/>
    <col min="12" max="13" width="9.00390625" style="1" customWidth="1"/>
    <col min="14" max="16384" width="9.140625" style="1" customWidth="1"/>
  </cols>
  <sheetData>
    <row r="1" spans="1:19" ht="18.75">
      <c r="A1" s="159"/>
      <c r="B1" s="159"/>
      <c r="C1" s="159"/>
      <c r="D1" s="142" t="s">
        <v>64</v>
      </c>
      <c r="E1" s="143"/>
      <c r="F1" s="143"/>
      <c r="G1" s="143"/>
      <c r="H1" s="143"/>
      <c r="I1" s="143"/>
      <c r="J1" s="143"/>
      <c r="K1" s="144"/>
      <c r="L1" s="142" t="s">
        <v>64</v>
      </c>
      <c r="M1" s="143"/>
      <c r="N1" s="143"/>
      <c r="O1" s="143"/>
      <c r="P1" s="143"/>
      <c r="Q1" s="143"/>
      <c r="R1" s="143"/>
      <c r="S1" s="144"/>
    </row>
    <row r="2" spans="1:19" ht="12.75" customHeight="1">
      <c r="A2" s="157" t="s">
        <v>47</v>
      </c>
      <c r="B2" s="158"/>
      <c r="C2" s="158"/>
      <c r="D2" s="145" t="s">
        <v>95</v>
      </c>
      <c r="E2" s="146"/>
      <c r="F2" s="146"/>
      <c r="G2" s="146"/>
      <c r="H2" s="146"/>
      <c r="I2" s="146"/>
      <c r="J2" s="146"/>
      <c r="K2" s="147"/>
      <c r="L2" s="151" t="s">
        <v>118</v>
      </c>
      <c r="M2" s="152"/>
      <c r="N2" s="152"/>
      <c r="O2" s="152"/>
      <c r="P2" s="152"/>
      <c r="Q2" s="152"/>
      <c r="R2" s="152"/>
      <c r="S2" s="153"/>
    </row>
    <row r="3" spans="1:19" ht="12.75" customHeight="1">
      <c r="A3" s="157"/>
      <c r="B3" s="158"/>
      <c r="C3" s="158"/>
      <c r="D3" s="148"/>
      <c r="E3" s="149"/>
      <c r="F3" s="149"/>
      <c r="G3" s="149"/>
      <c r="H3" s="149"/>
      <c r="I3" s="149"/>
      <c r="J3" s="149"/>
      <c r="K3" s="150"/>
      <c r="L3" s="154"/>
      <c r="M3" s="155"/>
      <c r="N3" s="155"/>
      <c r="O3" s="155"/>
      <c r="P3" s="155"/>
      <c r="Q3" s="155"/>
      <c r="R3" s="155"/>
      <c r="S3" s="156"/>
    </row>
    <row r="4" spans="1:19" ht="12.75">
      <c r="A4" s="157"/>
      <c r="B4" s="158"/>
      <c r="C4" s="158"/>
      <c r="D4" s="2" t="s">
        <v>0</v>
      </c>
      <c r="E4" s="3" t="s">
        <v>51</v>
      </c>
      <c r="F4" s="3" t="s">
        <v>66</v>
      </c>
      <c r="G4" s="3" t="s">
        <v>62</v>
      </c>
      <c r="H4" s="4" t="s">
        <v>63</v>
      </c>
      <c r="I4" s="5" t="s">
        <v>49</v>
      </c>
      <c r="J4" s="5" t="s">
        <v>65</v>
      </c>
      <c r="K4" s="6" t="s">
        <v>54</v>
      </c>
      <c r="L4" s="2" t="s">
        <v>0</v>
      </c>
      <c r="M4" s="3" t="s">
        <v>51</v>
      </c>
      <c r="N4" s="3" t="s">
        <v>66</v>
      </c>
      <c r="O4" s="3" t="s">
        <v>62</v>
      </c>
      <c r="P4" s="4" t="s">
        <v>63</v>
      </c>
      <c r="Q4" s="5" t="s">
        <v>49</v>
      </c>
      <c r="R4" s="5" t="s">
        <v>65</v>
      </c>
      <c r="S4" s="6" t="s">
        <v>54</v>
      </c>
    </row>
    <row r="5" spans="1:19" ht="11.25" customHeight="1">
      <c r="A5" s="7">
        <v>501</v>
      </c>
      <c r="B5" s="8"/>
      <c r="C5" s="9" t="s">
        <v>1</v>
      </c>
      <c r="D5" s="10">
        <f>SUM(D6:D10)</f>
        <v>898</v>
      </c>
      <c r="E5" s="11">
        <f>SUM(E6:E10)</f>
        <v>402</v>
      </c>
      <c r="F5" s="11">
        <f aca="true" t="shared" si="0" ref="F5:K5">SUM(F6:F10)</f>
        <v>64</v>
      </c>
      <c r="G5" s="11">
        <f t="shared" si="0"/>
        <v>33</v>
      </c>
      <c r="H5" s="11">
        <f t="shared" si="0"/>
        <v>34</v>
      </c>
      <c r="I5" s="11">
        <f t="shared" si="0"/>
        <v>35</v>
      </c>
      <c r="J5" s="11">
        <f t="shared" si="0"/>
        <v>292</v>
      </c>
      <c r="K5" s="12">
        <f t="shared" si="0"/>
        <v>38</v>
      </c>
      <c r="L5" s="10">
        <f aca="true" t="shared" si="1" ref="L5:S5">SUM(L6:L10)</f>
        <v>1811</v>
      </c>
      <c r="M5" s="11">
        <f>SUM(M6:M10)</f>
        <v>1028</v>
      </c>
      <c r="N5" s="11">
        <f t="shared" si="1"/>
        <v>136</v>
      </c>
      <c r="O5" s="11">
        <f t="shared" si="1"/>
        <v>37</v>
      </c>
      <c r="P5" s="11">
        <f t="shared" si="1"/>
        <v>40</v>
      </c>
      <c r="Q5" s="11">
        <f t="shared" si="1"/>
        <v>70</v>
      </c>
      <c r="R5" s="11">
        <f t="shared" si="1"/>
        <v>430</v>
      </c>
      <c r="S5" s="12">
        <f t="shared" si="1"/>
        <v>70</v>
      </c>
    </row>
    <row r="6" spans="1:20" ht="11.25" customHeight="1">
      <c r="A6" s="13"/>
      <c r="B6" s="14"/>
      <c r="C6" s="15" t="s">
        <v>2</v>
      </c>
      <c r="D6" s="16">
        <f>SUM(E6:K6)</f>
        <v>221</v>
      </c>
      <c r="E6" s="17">
        <v>6</v>
      </c>
      <c r="F6" s="17">
        <v>51</v>
      </c>
      <c r="G6" s="17">
        <v>33</v>
      </c>
      <c r="H6" s="17">
        <v>34</v>
      </c>
      <c r="I6" s="18">
        <v>30</v>
      </c>
      <c r="J6" s="18">
        <v>42</v>
      </c>
      <c r="K6" s="19">
        <v>25</v>
      </c>
      <c r="L6" s="16">
        <f>SUM(M6:S6)</f>
        <v>385</v>
      </c>
      <c r="M6" s="17">
        <v>18</v>
      </c>
      <c r="N6" s="17">
        <v>120</v>
      </c>
      <c r="O6" s="17">
        <v>30</v>
      </c>
      <c r="P6" s="17">
        <v>39</v>
      </c>
      <c r="Q6" s="18">
        <v>58</v>
      </c>
      <c r="R6" s="18">
        <v>60</v>
      </c>
      <c r="S6" s="19">
        <v>60</v>
      </c>
      <c r="T6" s="108"/>
    </row>
    <row r="7" spans="1:19" ht="11.25" customHeight="1">
      <c r="A7" s="13"/>
      <c r="B7" s="14"/>
      <c r="C7" s="20" t="s">
        <v>57</v>
      </c>
      <c r="D7" s="16">
        <f>SUM(E7:K7)</f>
        <v>35</v>
      </c>
      <c r="E7" s="17"/>
      <c r="F7" s="17">
        <v>13</v>
      </c>
      <c r="G7" s="17"/>
      <c r="H7" s="17"/>
      <c r="I7" s="18">
        <v>5</v>
      </c>
      <c r="J7" s="18">
        <v>4</v>
      </c>
      <c r="K7" s="19">
        <v>13</v>
      </c>
      <c r="L7" s="16">
        <f>SUM(M7:S7)</f>
        <v>66</v>
      </c>
      <c r="M7" s="17"/>
      <c r="N7" s="17">
        <v>16</v>
      </c>
      <c r="O7" s="17">
        <v>7</v>
      </c>
      <c r="P7" s="17">
        <v>1</v>
      </c>
      <c r="Q7" s="18">
        <v>12</v>
      </c>
      <c r="R7" s="18">
        <v>20</v>
      </c>
      <c r="S7" s="19">
        <v>10</v>
      </c>
    </row>
    <row r="8" spans="1:19" ht="11.25" customHeight="1">
      <c r="A8" s="13"/>
      <c r="B8" s="14"/>
      <c r="C8" s="21" t="s">
        <v>55</v>
      </c>
      <c r="D8" s="16">
        <f>SUM(E8:K8)</f>
        <v>23</v>
      </c>
      <c r="E8" s="17">
        <v>23</v>
      </c>
      <c r="F8" s="17"/>
      <c r="G8" s="17"/>
      <c r="H8" s="17"/>
      <c r="I8" s="18"/>
      <c r="J8" s="18"/>
      <c r="K8" s="19"/>
      <c r="L8" s="16">
        <f>SUM(M8:S8)</f>
        <v>20</v>
      </c>
      <c r="M8" s="17">
        <v>20</v>
      </c>
      <c r="N8" s="17"/>
      <c r="O8" s="17"/>
      <c r="P8" s="17"/>
      <c r="Q8" s="18"/>
      <c r="R8" s="18">
        <v>0</v>
      </c>
      <c r="S8" s="19"/>
    </row>
    <row r="9" spans="1:19" ht="11.25" customHeight="1">
      <c r="A9" s="13"/>
      <c r="B9" s="14"/>
      <c r="C9" s="21" t="s">
        <v>67</v>
      </c>
      <c r="D9" s="16">
        <f>SUM(E9:K9)</f>
        <v>246</v>
      </c>
      <c r="E9" s="124"/>
      <c r="F9" s="22"/>
      <c r="G9" s="22"/>
      <c r="H9" s="22"/>
      <c r="I9" s="23"/>
      <c r="J9" s="23">
        <v>246</v>
      </c>
      <c r="K9" s="24"/>
      <c r="L9" s="16">
        <f>SUM(M9:S9)</f>
        <v>350</v>
      </c>
      <c r="M9" s="124">
        <v>0</v>
      </c>
      <c r="N9" s="22"/>
      <c r="O9" s="22"/>
      <c r="P9" s="22"/>
      <c r="Q9" s="23"/>
      <c r="R9" s="23">
        <v>350</v>
      </c>
      <c r="S9" s="24"/>
    </row>
    <row r="10" spans="1:19" ht="11.25" customHeight="1">
      <c r="A10" s="25"/>
      <c r="B10" s="26"/>
      <c r="C10" s="15" t="s">
        <v>56</v>
      </c>
      <c r="D10" s="16">
        <f>SUM(E10:K10)</f>
        <v>373</v>
      </c>
      <c r="E10" s="125">
        <v>373</v>
      </c>
      <c r="F10" s="27"/>
      <c r="G10" s="27"/>
      <c r="H10" s="27"/>
      <c r="I10" s="28"/>
      <c r="J10" s="28"/>
      <c r="K10" s="29"/>
      <c r="L10" s="16">
        <f>SUM(M10:S10)</f>
        <v>990</v>
      </c>
      <c r="M10" s="125">
        <v>990</v>
      </c>
      <c r="N10" s="27"/>
      <c r="O10" s="27"/>
      <c r="P10" s="27"/>
      <c r="Q10" s="28"/>
      <c r="R10" s="28"/>
      <c r="S10" s="29"/>
    </row>
    <row r="11" spans="1:19" ht="11.25" customHeight="1">
      <c r="A11" s="30">
        <v>502</v>
      </c>
      <c r="B11" s="31"/>
      <c r="C11" s="32" t="s">
        <v>3</v>
      </c>
      <c r="D11" s="110">
        <f>SUM(D12:D14)</f>
        <v>417</v>
      </c>
      <c r="E11" s="111">
        <f>SUM(E12:E14)</f>
        <v>0</v>
      </c>
      <c r="F11" s="111">
        <f aca="true" t="shared" si="2" ref="F11:K11">SUM(F12:F14)</f>
        <v>0</v>
      </c>
      <c r="G11" s="111">
        <f t="shared" si="2"/>
        <v>218</v>
      </c>
      <c r="H11" s="111">
        <f t="shared" si="2"/>
        <v>14</v>
      </c>
      <c r="I11" s="111">
        <f t="shared" si="2"/>
        <v>61</v>
      </c>
      <c r="J11" s="111">
        <f t="shared" si="2"/>
        <v>124</v>
      </c>
      <c r="K11" s="112">
        <f t="shared" si="2"/>
        <v>0</v>
      </c>
      <c r="L11" s="110">
        <f>SUM(L12:L14)</f>
        <v>711</v>
      </c>
      <c r="M11" s="111">
        <f>SUM(M12:M14)</f>
        <v>0</v>
      </c>
      <c r="N11" s="111">
        <f aca="true" t="shared" si="3" ref="N11:S11">SUM(N12:N14)</f>
        <v>0</v>
      </c>
      <c r="O11" s="111">
        <f t="shared" si="3"/>
        <v>231</v>
      </c>
      <c r="P11" s="111">
        <f t="shared" si="3"/>
        <v>45</v>
      </c>
      <c r="Q11" s="111">
        <f t="shared" si="3"/>
        <v>125</v>
      </c>
      <c r="R11" s="111">
        <f t="shared" si="3"/>
        <v>190</v>
      </c>
      <c r="S11" s="112">
        <f t="shared" si="3"/>
        <v>120</v>
      </c>
    </row>
    <row r="12" spans="1:20" ht="11.25" customHeight="1">
      <c r="A12" s="25"/>
      <c r="B12" s="26"/>
      <c r="C12" s="15" t="s">
        <v>4</v>
      </c>
      <c r="D12" s="118">
        <f aca="true" t="shared" si="4" ref="D12:D18">SUM(E12:K12)</f>
        <v>41</v>
      </c>
      <c r="E12" s="48"/>
      <c r="F12" s="48"/>
      <c r="G12" s="48">
        <v>17</v>
      </c>
      <c r="H12" s="48">
        <v>3</v>
      </c>
      <c r="I12" s="49">
        <v>10</v>
      </c>
      <c r="J12" s="49">
        <v>11</v>
      </c>
      <c r="K12" s="122"/>
      <c r="L12" s="118">
        <f aca="true" t="shared" si="5" ref="L12:L18">SUM(M12:S12)</f>
        <v>96</v>
      </c>
      <c r="M12" s="48">
        <v>0</v>
      </c>
      <c r="N12" s="48">
        <v>0</v>
      </c>
      <c r="O12" s="48">
        <v>18</v>
      </c>
      <c r="P12" s="48">
        <v>5</v>
      </c>
      <c r="Q12" s="49">
        <v>18</v>
      </c>
      <c r="R12" s="49">
        <v>20</v>
      </c>
      <c r="S12" s="122">
        <v>35</v>
      </c>
      <c r="T12" s="108"/>
    </row>
    <row r="13" spans="1:19" ht="11.25" customHeight="1">
      <c r="A13" s="25"/>
      <c r="B13" s="26"/>
      <c r="C13" s="15" t="s">
        <v>11</v>
      </c>
      <c r="D13" s="118">
        <f t="shared" si="4"/>
        <v>173</v>
      </c>
      <c r="E13" s="48"/>
      <c r="F13" s="48"/>
      <c r="G13" s="48">
        <v>76</v>
      </c>
      <c r="H13" s="48">
        <v>1</v>
      </c>
      <c r="I13" s="49">
        <v>29</v>
      </c>
      <c r="J13" s="49">
        <v>67</v>
      </c>
      <c r="K13" s="122"/>
      <c r="L13" s="118">
        <f t="shared" si="5"/>
        <v>292</v>
      </c>
      <c r="M13" s="48">
        <v>0</v>
      </c>
      <c r="N13" s="48">
        <v>0</v>
      </c>
      <c r="O13" s="48">
        <v>107</v>
      </c>
      <c r="P13" s="48">
        <v>20</v>
      </c>
      <c r="Q13" s="49">
        <v>55</v>
      </c>
      <c r="R13" s="49">
        <v>70</v>
      </c>
      <c r="S13" s="122">
        <v>40</v>
      </c>
    </row>
    <row r="14" spans="1:19" ht="11.25" customHeight="1">
      <c r="A14" s="25"/>
      <c r="B14" s="26"/>
      <c r="C14" s="15" t="s">
        <v>5</v>
      </c>
      <c r="D14" s="118">
        <f t="shared" si="4"/>
        <v>203</v>
      </c>
      <c r="E14" s="48"/>
      <c r="F14" s="48"/>
      <c r="G14" s="48">
        <v>125</v>
      </c>
      <c r="H14" s="48">
        <v>10</v>
      </c>
      <c r="I14" s="49">
        <v>22</v>
      </c>
      <c r="J14" s="49">
        <v>46</v>
      </c>
      <c r="K14" s="122"/>
      <c r="L14" s="118">
        <f t="shared" si="5"/>
        <v>323</v>
      </c>
      <c r="M14" s="48">
        <v>0</v>
      </c>
      <c r="N14" s="48">
        <v>0</v>
      </c>
      <c r="O14" s="48">
        <v>106</v>
      </c>
      <c r="P14" s="48">
        <v>20</v>
      </c>
      <c r="Q14" s="49">
        <v>52</v>
      </c>
      <c r="R14" s="49">
        <v>100</v>
      </c>
      <c r="S14" s="122">
        <v>45</v>
      </c>
    </row>
    <row r="15" spans="1:20" ht="11.25" customHeight="1">
      <c r="A15" s="30">
        <v>504</v>
      </c>
      <c r="B15" s="39"/>
      <c r="C15" s="32" t="s">
        <v>6</v>
      </c>
      <c r="D15" s="10">
        <f t="shared" si="4"/>
        <v>346</v>
      </c>
      <c r="E15" s="40"/>
      <c r="F15" s="40"/>
      <c r="G15" s="40">
        <v>122</v>
      </c>
      <c r="H15" s="40"/>
      <c r="I15" s="40">
        <v>141</v>
      </c>
      <c r="J15" s="40"/>
      <c r="K15" s="41">
        <v>83</v>
      </c>
      <c r="L15" s="10">
        <f t="shared" si="5"/>
        <v>345</v>
      </c>
      <c r="M15" s="40">
        <v>0</v>
      </c>
      <c r="N15" s="40"/>
      <c r="O15" s="40">
        <v>120</v>
      </c>
      <c r="P15" s="40"/>
      <c r="Q15" s="40">
        <v>180</v>
      </c>
      <c r="R15" s="40"/>
      <c r="S15" s="41">
        <v>45</v>
      </c>
      <c r="T15" s="108"/>
    </row>
    <row r="16" spans="1:19" ht="11.25" customHeight="1">
      <c r="A16" s="30">
        <v>511</v>
      </c>
      <c r="B16" s="31"/>
      <c r="C16" s="32" t="s">
        <v>7</v>
      </c>
      <c r="D16" s="10">
        <f t="shared" si="4"/>
        <v>204</v>
      </c>
      <c r="E16" s="40">
        <v>19</v>
      </c>
      <c r="F16" s="40">
        <v>91</v>
      </c>
      <c r="G16" s="53">
        <v>22</v>
      </c>
      <c r="H16" s="53">
        <v>3</v>
      </c>
      <c r="I16" s="42">
        <v>34</v>
      </c>
      <c r="J16" s="42">
        <v>34</v>
      </c>
      <c r="K16" s="41">
        <v>1</v>
      </c>
      <c r="L16" s="10">
        <f t="shared" si="5"/>
        <v>256</v>
      </c>
      <c r="M16" s="40">
        <v>41</v>
      </c>
      <c r="N16" s="40">
        <v>25</v>
      </c>
      <c r="O16" s="53">
        <v>118</v>
      </c>
      <c r="P16" s="53">
        <v>15</v>
      </c>
      <c r="Q16" s="42">
        <v>30</v>
      </c>
      <c r="R16" s="42">
        <v>25</v>
      </c>
      <c r="S16" s="41">
        <v>2</v>
      </c>
    </row>
    <row r="17" spans="1:19" ht="11.25" customHeight="1">
      <c r="A17" s="30">
        <v>512</v>
      </c>
      <c r="B17" s="31"/>
      <c r="C17" s="32" t="s">
        <v>8</v>
      </c>
      <c r="D17" s="10">
        <f t="shared" si="4"/>
        <v>26</v>
      </c>
      <c r="E17" s="40">
        <v>1</v>
      </c>
      <c r="F17" s="40">
        <v>18</v>
      </c>
      <c r="G17" s="40">
        <v>2</v>
      </c>
      <c r="H17" s="40">
        <v>1</v>
      </c>
      <c r="I17" s="42">
        <v>1</v>
      </c>
      <c r="J17" s="42">
        <v>3</v>
      </c>
      <c r="K17" s="41"/>
      <c r="L17" s="10">
        <f t="shared" si="5"/>
        <v>61</v>
      </c>
      <c r="M17" s="40">
        <v>10</v>
      </c>
      <c r="N17" s="40">
        <v>25</v>
      </c>
      <c r="O17" s="40">
        <v>5</v>
      </c>
      <c r="P17" s="40">
        <v>4</v>
      </c>
      <c r="Q17" s="42">
        <v>4</v>
      </c>
      <c r="R17" s="42">
        <v>10</v>
      </c>
      <c r="S17" s="41">
        <v>3</v>
      </c>
    </row>
    <row r="18" spans="1:19" ht="11.25" customHeight="1">
      <c r="A18" s="30">
        <v>513</v>
      </c>
      <c r="B18" s="31"/>
      <c r="C18" s="32" t="s">
        <v>9</v>
      </c>
      <c r="D18" s="10">
        <f t="shared" si="4"/>
        <v>35</v>
      </c>
      <c r="E18" s="43">
        <v>2</v>
      </c>
      <c r="F18" s="43">
        <v>21</v>
      </c>
      <c r="G18" s="43">
        <v>0</v>
      </c>
      <c r="H18" s="43">
        <v>6</v>
      </c>
      <c r="I18" s="44">
        <v>2</v>
      </c>
      <c r="J18" s="44">
        <v>4</v>
      </c>
      <c r="K18" s="45"/>
      <c r="L18" s="10">
        <f t="shared" si="5"/>
        <v>78</v>
      </c>
      <c r="M18" s="43">
        <v>4</v>
      </c>
      <c r="N18" s="43">
        <v>25</v>
      </c>
      <c r="O18" s="43">
        <v>2</v>
      </c>
      <c r="P18" s="43">
        <v>8</v>
      </c>
      <c r="Q18" s="44">
        <v>8</v>
      </c>
      <c r="R18" s="44">
        <v>30</v>
      </c>
      <c r="S18" s="45">
        <v>1</v>
      </c>
    </row>
    <row r="19" spans="1:19" ht="11.25" customHeight="1">
      <c r="A19" s="30">
        <v>518</v>
      </c>
      <c r="B19" s="31"/>
      <c r="C19" s="32" t="s">
        <v>10</v>
      </c>
      <c r="D19" s="33">
        <f aca="true" t="shared" si="6" ref="D19:I19">SUM(D20:D28)</f>
        <v>4050</v>
      </c>
      <c r="E19" s="46">
        <f t="shared" si="6"/>
        <v>152</v>
      </c>
      <c r="F19" s="34">
        <f t="shared" si="6"/>
        <v>2141</v>
      </c>
      <c r="G19" s="34">
        <f t="shared" si="6"/>
        <v>1075</v>
      </c>
      <c r="H19" s="34">
        <f t="shared" si="6"/>
        <v>113</v>
      </c>
      <c r="I19" s="34">
        <f t="shared" si="6"/>
        <v>127</v>
      </c>
      <c r="J19" s="34">
        <f>SUM(J20:J28)</f>
        <v>196</v>
      </c>
      <c r="K19" s="35">
        <f>SUM(K20:K28)</f>
        <v>246</v>
      </c>
      <c r="L19" s="33">
        <f aca="true" t="shared" si="7" ref="L19:Q19">SUM(L20:L28)</f>
        <v>5638</v>
      </c>
      <c r="M19" s="46">
        <f t="shared" si="7"/>
        <v>266</v>
      </c>
      <c r="N19" s="34">
        <f t="shared" si="7"/>
        <v>2280</v>
      </c>
      <c r="O19" s="34">
        <f t="shared" si="7"/>
        <v>1845</v>
      </c>
      <c r="P19" s="34">
        <f t="shared" si="7"/>
        <v>206</v>
      </c>
      <c r="Q19" s="34">
        <f t="shared" si="7"/>
        <v>200</v>
      </c>
      <c r="R19" s="34">
        <f>SUM(R20:R28)</f>
        <v>477</v>
      </c>
      <c r="S19" s="35">
        <f>SUM(S20:S28)</f>
        <v>364</v>
      </c>
    </row>
    <row r="20" spans="1:19" ht="11.25" customHeight="1">
      <c r="A20" s="25"/>
      <c r="B20" s="26"/>
      <c r="C20" s="15" t="s">
        <v>12</v>
      </c>
      <c r="D20" s="16">
        <f>SUM(E20:K20)</f>
        <v>126</v>
      </c>
      <c r="E20" s="36">
        <v>29</v>
      </c>
      <c r="F20" s="36">
        <v>25</v>
      </c>
      <c r="G20" s="36">
        <v>19</v>
      </c>
      <c r="H20" s="36">
        <v>3</v>
      </c>
      <c r="I20" s="37">
        <v>15</v>
      </c>
      <c r="J20" s="37">
        <v>19</v>
      </c>
      <c r="K20" s="38">
        <v>16</v>
      </c>
      <c r="L20" s="16">
        <f>SUM(M20:S20)</f>
        <v>207</v>
      </c>
      <c r="M20" s="36">
        <v>60</v>
      </c>
      <c r="N20" s="36">
        <v>32</v>
      </c>
      <c r="O20" s="36">
        <v>30</v>
      </c>
      <c r="P20" s="36">
        <v>5</v>
      </c>
      <c r="Q20" s="37">
        <v>20</v>
      </c>
      <c r="R20" s="37">
        <v>40</v>
      </c>
      <c r="S20" s="38">
        <v>20</v>
      </c>
    </row>
    <row r="21" spans="1:19" ht="11.25" customHeight="1">
      <c r="A21" s="25"/>
      <c r="B21" s="26"/>
      <c r="C21" s="15" t="s">
        <v>13</v>
      </c>
      <c r="D21" s="16">
        <f aca="true" t="shared" si="8" ref="D21:D28">SUM(E21:K21)</f>
        <v>18</v>
      </c>
      <c r="E21" s="48"/>
      <c r="F21" s="48">
        <v>5</v>
      </c>
      <c r="G21" s="48">
        <v>9</v>
      </c>
      <c r="H21" s="48">
        <v>1</v>
      </c>
      <c r="I21" s="49">
        <v>1</v>
      </c>
      <c r="J21" s="49">
        <v>2</v>
      </c>
      <c r="K21" s="122"/>
      <c r="L21" s="16">
        <f aca="true" t="shared" si="9" ref="L21:L28">SUM(M21:S21)</f>
        <v>68</v>
      </c>
      <c r="M21" s="48">
        <v>2</v>
      </c>
      <c r="N21" s="48">
        <v>8</v>
      </c>
      <c r="O21" s="48">
        <v>30</v>
      </c>
      <c r="P21" s="48">
        <v>1</v>
      </c>
      <c r="Q21" s="49">
        <v>10</v>
      </c>
      <c r="R21" s="49">
        <v>15</v>
      </c>
      <c r="S21" s="122">
        <v>2</v>
      </c>
    </row>
    <row r="22" spans="1:19" ht="11.25" customHeight="1">
      <c r="A22" s="25"/>
      <c r="B22" s="26"/>
      <c r="C22" s="15" t="s">
        <v>14</v>
      </c>
      <c r="D22" s="16">
        <f t="shared" si="8"/>
        <v>1055</v>
      </c>
      <c r="E22" s="48"/>
      <c r="F22" s="123">
        <v>1055</v>
      </c>
      <c r="G22" s="48"/>
      <c r="H22" s="48"/>
      <c r="I22" s="49"/>
      <c r="J22" s="49"/>
      <c r="K22" s="122"/>
      <c r="L22" s="16">
        <f t="shared" si="9"/>
        <v>1050</v>
      </c>
      <c r="M22" s="48"/>
      <c r="N22" s="123">
        <v>1050</v>
      </c>
      <c r="O22" s="48"/>
      <c r="P22" s="48"/>
      <c r="Q22" s="49"/>
      <c r="R22" s="49"/>
      <c r="S22" s="122"/>
    </row>
    <row r="23" spans="1:19" ht="11.25" customHeight="1">
      <c r="A23" s="25"/>
      <c r="B23" s="26"/>
      <c r="C23" s="15" t="s">
        <v>15</v>
      </c>
      <c r="D23" s="16">
        <f t="shared" si="8"/>
        <v>1019</v>
      </c>
      <c r="E23" s="48"/>
      <c r="F23" s="48"/>
      <c r="G23" s="48">
        <v>1019</v>
      </c>
      <c r="H23" s="48"/>
      <c r="I23" s="49"/>
      <c r="J23" s="49"/>
      <c r="K23" s="122"/>
      <c r="L23" s="16">
        <f t="shared" si="9"/>
        <v>1750</v>
      </c>
      <c r="M23" s="48"/>
      <c r="N23" s="48"/>
      <c r="O23" s="48">
        <v>1750</v>
      </c>
      <c r="P23" s="48"/>
      <c r="Q23" s="49"/>
      <c r="R23" s="49"/>
      <c r="S23" s="122"/>
    </row>
    <row r="24" spans="1:19" ht="11.25" customHeight="1">
      <c r="A24" s="25"/>
      <c r="B24" s="26"/>
      <c r="C24" s="15" t="s">
        <v>69</v>
      </c>
      <c r="D24" s="16">
        <f t="shared" si="8"/>
        <v>87</v>
      </c>
      <c r="E24" s="48"/>
      <c r="F24" s="48"/>
      <c r="G24" s="48"/>
      <c r="H24" s="48">
        <v>87</v>
      </c>
      <c r="I24" s="49"/>
      <c r="J24" s="49"/>
      <c r="K24" s="122"/>
      <c r="L24" s="16">
        <f t="shared" si="9"/>
        <v>170</v>
      </c>
      <c r="M24" s="48"/>
      <c r="N24" s="48"/>
      <c r="O24" s="48"/>
      <c r="P24" s="48">
        <v>170</v>
      </c>
      <c r="Q24" s="49"/>
      <c r="R24" s="49"/>
      <c r="S24" s="122"/>
    </row>
    <row r="25" spans="1:19" ht="11.25" customHeight="1">
      <c r="A25" s="25"/>
      <c r="B25" s="26"/>
      <c r="C25" s="15" t="s">
        <v>16</v>
      </c>
      <c r="D25" s="16">
        <f t="shared" si="8"/>
        <v>71</v>
      </c>
      <c r="E25" s="48"/>
      <c r="F25" s="48"/>
      <c r="G25" s="48"/>
      <c r="H25" s="48"/>
      <c r="I25" s="49">
        <v>71</v>
      </c>
      <c r="J25" s="49"/>
      <c r="K25" s="122"/>
      <c r="L25" s="16">
        <f t="shared" si="9"/>
        <v>120</v>
      </c>
      <c r="M25" s="48"/>
      <c r="N25" s="48"/>
      <c r="O25" s="48"/>
      <c r="P25" s="48"/>
      <c r="Q25" s="49">
        <v>120</v>
      </c>
      <c r="R25" s="49"/>
      <c r="S25" s="122"/>
    </row>
    <row r="26" spans="1:19" ht="11.25" customHeight="1">
      <c r="A26" s="25"/>
      <c r="B26" s="26"/>
      <c r="C26" s="15" t="s">
        <v>53</v>
      </c>
      <c r="D26" s="16">
        <f t="shared" si="8"/>
        <v>755</v>
      </c>
      <c r="E26" s="48"/>
      <c r="F26" s="48">
        <v>755</v>
      </c>
      <c r="G26" s="48"/>
      <c r="H26" s="48"/>
      <c r="I26" s="49"/>
      <c r="J26" s="49"/>
      <c r="K26" s="122"/>
      <c r="L26" s="16">
        <f t="shared" si="9"/>
        <v>800</v>
      </c>
      <c r="M26" s="48"/>
      <c r="N26" s="48">
        <v>800</v>
      </c>
      <c r="O26" s="48"/>
      <c r="P26" s="48"/>
      <c r="Q26" s="49"/>
      <c r="R26" s="49"/>
      <c r="S26" s="122"/>
    </row>
    <row r="27" spans="1:19" ht="11.25" customHeight="1">
      <c r="A27" s="25"/>
      <c r="B27" s="26"/>
      <c r="C27" s="15" t="s">
        <v>61</v>
      </c>
      <c r="D27" s="16">
        <f t="shared" si="8"/>
        <v>24</v>
      </c>
      <c r="E27" s="48"/>
      <c r="F27" s="48">
        <v>24</v>
      </c>
      <c r="G27" s="48"/>
      <c r="H27" s="48"/>
      <c r="I27" s="49"/>
      <c r="J27" s="49"/>
      <c r="K27" s="122"/>
      <c r="L27" s="16">
        <f t="shared" si="9"/>
        <v>70</v>
      </c>
      <c r="M27" s="48"/>
      <c r="N27" s="48">
        <v>70</v>
      </c>
      <c r="O27" s="48"/>
      <c r="P27" s="48"/>
      <c r="Q27" s="49"/>
      <c r="R27" s="49"/>
      <c r="S27" s="122"/>
    </row>
    <row r="28" spans="1:20" ht="11.25" customHeight="1">
      <c r="A28" s="25"/>
      <c r="B28" s="26"/>
      <c r="C28" s="15" t="s">
        <v>17</v>
      </c>
      <c r="D28" s="16">
        <f t="shared" si="8"/>
        <v>895</v>
      </c>
      <c r="E28" s="48">
        <v>123</v>
      </c>
      <c r="F28" s="48">
        <v>277</v>
      </c>
      <c r="G28" s="48">
        <v>28</v>
      </c>
      <c r="H28" s="48">
        <v>22</v>
      </c>
      <c r="I28" s="49">
        <v>40</v>
      </c>
      <c r="J28" s="49">
        <v>175</v>
      </c>
      <c r="K28" s="122">
        <v>230</v>
      </c>
      <c r="L28" s="16">
        <f t="shared" si="9"/>
        <v>1403</v>
      </c>
      <c r="M28" s="48">
        <v>204</v>
      </c>
      <c r="N28" s="48">
        <v>320</v>
      </c>
      <c r="O28" s="48">
        <v>35</v>
      </c>
      <c r="P28" s="48">
        <v>30</v>
      </c>
      <c r="Q28" s="49">
        <v>50</v>
      </c>
      <c r="R28" s="49">
        <v>422</v>
      </c>
      <c r="S28" s="122">
        <v>342</v>
      </c>
      <c r="T28" s="109"/>
    </row>
    <row r="29" spans="1:19" ht="11.25" customHeight="1">
      <c r="A29" s="30">
        <v>521</v>
      </c>
      <c r="B29" s="31"/>
      <c r="C29" s="32" t="s">
        <v>18</v>
      </c>
      <c r="D29" s="110">
        <f aca="true" t="shared" si="10" ref="D29:I29">SUM(D30:D31)</f>
        <v>5043</v>
      </c>
      <c r="E29" s="113">
        <f t="shared" si="10"/>
        <v>752</v>
      </c>
      <c r="F29" s="113">
        <f t="shared" si="10"/>
        <v>1454</v>
      </c>
      <c r="G29" s="113">
        <f t="shared" si="10"/>
        <v>556</v>
      </c>
      <c r="H29" s="113">
        <f t="shared" si="10"/>
        <v>147</v>
      </c>
      <c r="I29" s="113">
        <f t="shared" si="10"/>
        <v>693</v>
      </c>
      <c r="J29" s="113">
        <f>SUM(J30:J31)</f>
        <v>980</v>
      </c>
      <c r="K29" s="114">
        <f>SUM(K30:K31)</f>
        <v>461</v>
      </c>
      <c r="L29" s="110">
        <f aca="true" t="shared" si="11" ref="L29:Q29">SUM(L30:L31)</f>
        <v>7435</v>
      </c>
      <c r="M29" s="113">
        <f t="shared" si="11"/>
        <v>1227</v>
      </c>
      <c r="N29" s="113">
        <f t="shared" si="11"/>
        <v>2192</v>
      </c>
      <c r="O29" s="113">
        <f t="shared" si="11"/>
        <v>865</v>
      </c>
      <c r="P29" s="113">
        <f t="shared" si="11"/>
        <v>230</v>
      </c>
      <c r="Q29" s="113">
        <f t="shared" si="11"/>
        <v>905</v>
      </c>
      <c r="R29" s="113">
        <f>SUM(R30:R31)</f>
        <v>1441</v>
      </c>
      <c r="S29" s="114">
        <f>SUM(S30:S31)</f>
        <v>575</v>
      </c>
    </row>
    <row r="30" spans="1:19" ht="11.25" customHeight="1">
      <c r="A30" s="50"/>
      <c r="B30" s="51"/>
      <c r="C30" s="52" t="s">
        <v>58</v>
      </c>
      <c r="D30" s="118">
        <f aca="true" t="shared" si="12" ref="D30:D39">SUM(E30:K30)</f>
        <v>4315</v>
      </c>
      <c r="E30" s="119">
        <v>580</v>
      </c>
      <c r="F30" s="119">
        <v>1433</v>
      </c>
      <c r="G30" s="119">
        <v>355</v>
      </c>
      <c r="H30" s="119"/>
      <c r="I30" s="120">
        <v>632</v>
      </c>
      <c r="J30" s="120">
        <v>952</v>
      </c>
      <c r="K30" s="121">
        <v>363</v>
      </c>
      <c r="L30" s="118">
        <f aca="true" t="shared" si="13" ref="L30:L39">SUM(M30:S30)</f>
        <v>6432</v>
      </c>
      <c r="M30" s="119">
        <v>977</v>
      </c>
      <c r="N30" s="119">
        <v>2142</v>
      </c>
      <c r="O30" s="119">
        <v>615</v>
      </c>
      <c r="P30" s="119">
        <v>0</v>
      </c>
      <c r="Q30" s="120">
        <v>805</v>
      </c>
      <c r="R30" s="120">
        <v>1381</v>
      </c>
      <c r="S30" s="121">
        <v>512</v>
      </c>
    </row>
    <row r="31" spans="1:19" ht="11.25" customHeight="1">
      <c r="A31" s="50"/>
      <c r="B31" s="51"/>
      <c r="C31" s="52" t="s">
        <v>59</v>
      </c>
      <c r="D31" s="118">
        <f t="shared" si="12"/>
        <v>728</v>
      </c>
      <c r="E31" s="119">
        <v>172</v>
      </c>
      <c r="F31" s="119">
        <v>21</v>
      </c>
      <c r="G31" s="119">
        <v>201</v>
      </c>
      <c r="H31" s="119">
        <v>147</v>
      </c>
      <c r="I31" s="120">
        <v>61</v>
      </c>
      <c r="J31" s="120">
        <v>28</v>
      </c>
      <c r="K31" s="121">
        <v>98</v>
      </c>
      <c r="L31" s="118">
        <f t="shared" si="13"/>
        <v>1003</v>
      </c>
      <c r="M31" s="119">
        <v>250</v>
      </c>
      <c r="N31" s="119">
        <v>50</v>
      </c>
      <c r="O31" s="119">
        <v>250</v>
      </c>
      <c r="P31" s="119">
        <v>230</v>
      </c>
      <c r="Q31" s="120">
        <v>100</v>
      </c>
      <c r="R31" s="120">
        <v>60</v>
      </c>
      <c r="S31" s="121">
        <v>63</v>
      </c>
    </row>
    <row r="32" spans="1:19" ht="11.25" customHeight="1">
      <c r="A32" s="30">
        <v>524</v>
      </c>
      <c r="B32" s="31"/>
      <c r="C32" s="32" t="s">
        <v>19</v>
      </c>
      <c r="D32" s="115">
        <f t="shared" si="12"/>
        <v>1473</v>
      </c>
      <c r="E32" s="53">
        <v>197</v>
      </c>
      <c r="F32" s="53">
        <v>488</v>
      </c>
      <c r="G32" s="53">
        <v>122</v>
      </c>
      <c r="H32" s="53">
        <v>3</v>
      </c>
      <c r="I32" s="53">
        <v>217</v>
      </c>
      <c r="J32" s="53">
        <v>323</v>
      </c>
      <c r="K32" s="53">
        <v>123</v>
      </c>
      <c r="L32" s="115">
        <f t="shared" si="13"/>
        <v>2152</v>
      </c>
      <c r="M32" s="53">
        <v>331</v>
      </c>
      <c r="N32" s="53">
        <v>693</v>
      </c>
      <c r="O32" s="53">
        <v>210</v>
      </c>
      <c r="P32" s="53">
        <f>P30*0.34</f>
        <v>0</v>
      </c>
      <c r="Q32" s="53">
        <v>274</v>
      </c>
      <c r="R32" s="53">
        <v>470</v>
      </c>
      <c r="S32" s="53">
        <v>174</v>
      </c>
    </row>
    <row r="33" spans="1:19" ht="11.25" customHeight="1">
      <c r="A33" s="30">
        <v>525</v>
      </c>
      <c r="B33" s="31"/>
      <c r="C33" s="32" t="s">
        <v>20</v>
      </c>
      <c r="D33" s="115">
        <f t="shared" si="12"/>
        <v>22</v>
      </c>
      <c r="E33" s="53"/>
      <c r="F33" s="53">
        <v>22</v>
      </c>
      <c r="G33" s="53"/>
      <c r="H33" s="53"/>
      <c r="I33" s="116"/>
      <c r="J33" s="116"/>
      <c r="K33" s="117"/>
      <c r="L33" s="115">
        <f t="shared" si="13"/>
        <v>25</v>
      </c>
      <c r="M33" s="53"/>
      <c r="N33" s="53">
        <v>25</v>
      </c>
      <c r="O33" s="53"/>
      <c r="P33" s="53"/>
      <c r="Q33" s="116"/>
      <c r="R33" s="116">
        <v>0</v>
      </c>
      <c r="S33" s="117"/>
    </row>
    <row r="34" spans="1:19" ht="11.25" customHeight="1">
      <c r="A34" s="30">
        <v>527</v>
      </c>
      <c r="B34" s="26"/>
      <c r="C34" s="32" t="s">
        <v>21</v>
      </c>
      <c r="D34" s="115">
        <f t="shared" si="12"/>
        <v>195</v>
      </c>
      <c r="E34" s="53">
        <v>16</v>
      </c>
      <c r="F34" s="53">
        <v>112</v>
      </c>
      <c r="G34" s="53">
        <v>12</v>
      </c>
      <c r="H34" s="53"/>
      <c r="I34" s="116">
        <v>17</v>
      </c>
      <c r="J34" s="116">
        <v>26</v>
      </c>
      <c r="K34" s="117">
        <v>12</v>
      </c>
      <c r="L34" s="115">
        <f t="shared" si="13"/>
        <v>255</v>
      </c>
      <c r="M34" s="53">
        <v>20</v>
      </c>
      <c r="N34" s="53">
        <v>140</v>
      </c>
      <c r="O34" s="53">
        <v>20</v>
      </c>
      <c r="P34" s="53">
        <v>0</v>
      </c>
      <c r="Q34" s="116">
        <v>20</v>
      </c>
      <c r="R34" s="116">
        <v>40</v>
      </c>
      <c r="S34" s="117">
        <v>15</v>
      </c>
    </row>
    <row r="35" spans="1:19" ht="11.25" customHeight="1">
      <c r="A35" s="30">
        <v>538</v>
      </c>
      <c r="B35" s="31"/>
      <c r="C35" s="32" t="s">
        <v>71</v>
      </c>
      <c r="D35" s="115">
        <f t="shared" si="12"/>
        <v>8</v>
      </c>
      <c r="E35" s="53"/>
      <c r="F35" s="53">
        <v>8</v>
      </c>
      <c r="G35" s="53"/>
      <c r="H35" s="53"/>
      <c r="I35" s="116"/>
      <c r="J35" s="116"/>
      <c r="K35" s="117"/>
      <c r="L35" s="115">
        <f t="shared" si="13"/>
        <v>0</v>
      </c>
      <c r="M35" s="53"/>
      <c r="N35" s="53"/>
      <c r="O35" s="53"/>
      <c r="P35" s="53"/>
      <c r="Q35" s="116"/>
      <c r="R35" s="116"/>
      <c r="S35" s="117"/>
    </row>
    <row r="36" spans="1:19" ht="11.25" customHeight="1">
      <c r="A36" s="30">
        <v>531</v>
      </c>
      <c r="B36" s="31"/>
      <c r="C36" s="32" t="s">
        <v>60</v>
      </c>
      <c r="D36" s="115">
        <f t="shared" si="12"/>
        <v>7</v>
      </c>
      <c r="E36" s="53">
        <v>7</v>
      </c>
      <c r="F36" s="53"/>
      <c r="G36" s="53"/>
      <c r="H36" s="53"/>
      <c r="I36" s="116"/>
      <c r="J36" s="116"/>
      <c r="K36" s="117"/>
      <c r="L36" s="115">
        <f t="shared" si="13"/>
        <v>0</v>
      </c>
      <c r="M36" s="53">
        <v>0</v>
      </c>
      <c r="N36" s="53"/>
      <c r="O36" s="53"/>
      <c r="P36" s="53"/>
      <c r="Q36" s="116"/>
      <c r="R36" s="116"/>
      <c r="S36" s="117"/>
    </row>
    <row r="37" spans="1:19" ht="11.25" customHeight="1">
      <c r="A37" s="30">
        <v>542</v>
      </c>
      <c r="B37" s="31"/>
      <c r="C37" s="32" t="s">
        <v>22</v>
      </c>
      <c r="D37" s="115">
        <f t="shared" si="12"/>
        <v>0</v>
      </c>
      <c r="E37" s="53"/>
      <c r="F37" s="53"/>
      <c r="G37" s="53"/>
      <c r="H37" s="53"/>
      <c r="I37" s="116"/>
      <c r="J37" s="116"/>
      <c r="K37" s="117"/>
      <c r="L37" s="115">
        <f t="shared" si="13"/>
        <v>0</v>
      </c>
      <c r="M37" s="53"/>
      <c r="N37" s="53"/>
      <c r="O37" s="53"/>
      <c r="P37" s="53"/>
      <c r="Q37" s="116"/>
      <c r="R37" s="116"/>
      <c r="S37" s="117"/>
    </row>
    <row r="38" spans="1:19" ht="11.25" customHeight="1">
      <c r="A38" s="30">
        <v>547</v>
      </c>
      <c r="B38" s="31"/>
      <c r="C38" s="32" t="s">
        <v>23</v>
      </c>
      <c r="D38" s="115">
        <f t="shared" si="12"/>
        <v>5</v>
      </c>
      <c r="E38" s="53"/>
      <c r="F38" s="53"/>
      <c r="G38" s="53"/>
      <c r="H38" s="53"/>
      <c r="I38" s="116">
        <v>5</v>
      </c>
      <c r="J38" s="116"/>
      <c r="K38" s="117"/>
      <c r="L38" s="115">
        <f t="shared" si="13"/>
        <v>7</v>
      </c>
      <c r="M38" s="53"/>
      <c r="N38" s="53"/>
      <c r="O38" s="53"/>
      <c r="P38" s="53"/>
      <c r="Q38" s="116">
        <v>7</v>
      </c>
      <c r="R38" s="116"/>
      <c r="S38" s="117"/>
    </row>
    <row r="39" spans="1:19" ht="11.25" customHeight="1">
      <c r="A39" s="30">
        <v>549</v>
      </c>
      <c r="B39" s="31"/>
      <c r="C39" s="32" t="s">
        <v>24</v>
      </c>
      <c r="D39" s="115">
        <f t="shared" si="12"/>
        <v>602</v>
      </c>
      <c r="E39" s="53">
        <f>SUM(E40)</f>
        <v>0</v>
      </c>
      <c r="F39" s="53">
        <f>SUM(F40:F41)</f>
        <v>602</v>
      </c>
      <c r="G39" s="53">
        <f>SUM(G40)</f>
        <v>0</v>
      </c>
      <c r="H39" s="53">
        <f>SUM(H40)</f>
        <v>0</v>
      </c>
      <c r="I39" s="116"/>
      <c r="J39" s="116"/>
      <c r="K39" s="117"/>
      <c r="L39" s="115">
        <f t="shared" si="13"/>
        <v>3</v>
      </c>
      <c r="M39" s="53">
        <f>SUM(M40)</f>
        <v>0</v>
      </c>
      <c r="N39" s="53">
        <f>SUM(N40)</f>
        <v>3</v>
      </c>
      <c r="O39" s="53">
        <f>SUM(O40)</f>
        <v>0</v>
      </c>
      <c r="P39" s="53">
        <f>SUM(P40)</f>
        <v>0</v>
      </c>
      <c r="Q39" s="116"/>
      <c r="R39" s="116"/>
      <c r="S39" s="117"/>
    </row>
    <row r="40" spans="1:19" ht="11.25" customHeight="1">
      <c r="A40" s="25"/>
      <c r="B40" s="26"/>
      <c r="C40" s="15" t="s">
        <v>25</v>
      </c>
      <c r="D40" s="16"/>
      <c r="E40" s="36"/>
      <c r="F40" s="36">
        <v>3</v>
      </c>
      <c r="G40" s="36"/>
      <c r="H40" s="36"/>
      <c r="I40" s="37"/>
      <c r="J40" s="37"/>
      <c r="K40" s="38"/>
      <c r="L40" s="16"/>
      <c r="M40" s="36"/>
      <c r="N40" s="36">
        <v>3</v>
      </c>
      <c r="O40" s="36"/>
      <c r="P40" s="36"/>
      <c r="Q40" s="37"/>
      <c r="R40" s="37"/>
      <c r="S40" s="38"/>
    </row>
    <row r="41" spans="1:19" ht="11.25" customHeight="1">
      <c r="A41" s="25"/>
      <c r="B41" s="26"/>
      <c r="C41" s="15" t="s">
        <v>72</v>
      </c>
      <c r="D41" s="16"/>
      <c r="E41" s="36"/>
      <c r="F41" s="36">
        <v>599</v>
      </c>
      <c r="G41" s="36"/>
      <c r="H41" s="36"/>
      <c r="I41" s="37"/>
      <c r="J41" s="37"/>
      <c r="K41" s="38"/>
      <c r="L41" s="16"/>
      <c r="M41" s="36"/>
      <c r="N41" s="36"/>
      <c r="O41" s="36"/>
      <c r="P41" s="36"/>
      <c r="Q41" s="37"/>
      <c r="R41" s="37"/>
      <c r="S41" s="38"/>
    </row>
    <row r="42" spans="1:19" ht="11.25" customHeight="1">
      <c r="A42" s="30">
        <v>551</v>
      </c>
      <c r="B42" s="31"/>
      <c r="C42" s="32" t="s">
        <v>26</v>
      </c>
      <c r="D42" s="115">
        <f>SUM(E42:K42)</f>
        <v>413</v>
      </c>
      <c r="E42" s="53"/>
      <c r="F42" s="53"/>
      <c r="G42" s="53">
        <v>413</v>
      </c>
      <c r="H42" s="53"/>
      <c r="I42" s="116"/>
      <c r="J42" s="116"/>
      <c r="K42" s="117"/>
      <c r="L42" s="115">
        <f>SUM(M42:S42)</f>
        <v>823</v>
      </c>
      <c r="M42" s="53"/>
      <c r="N42" s="53">
        <v>0</v>
      </c>
      <c r="O42" s="53">
        <v>823</v>
      </c>
      <c r="P42" s="53"/>
      <c r="Q42" s="116"/>
      <c r="R42" s="116"/>
      <c r="S42" s="117"/>
    </row>
    <row r="43" spans="1:19" ht="11.25" customHeight="1">
      <c r="A43" s="30">
        <v>557</v>
      </c>
      <c r="B43" s="31" t="s">
        <v>73</v>
      </c>
      <c r="C43" s="32"/>
      <c r="D43" s="115"/>
      <c r="E43" s="53"/>
      <c r="F43" s="53"/>
      <c r="G43" s="53"/>
      <c r="H43" s="53"/>
      <c r="I43" s="116"/>
      <c r="J43" s="116"/>
      <c r="K43" s="117"/>
      <c r="L43" s="115"/>
      <c r="M43" s="53"/>
      <c r="N43" s="53"/>
      <c r="O43" s="53"/>
      <c r="P43" s="53"/>
      <c r="Q43" s="116"/>
      <c r="R43" s="116"/>
      <c r="S43" s="117"/>
    </row>
    <row r="44" spans="1:19" ht="11.25" customHeight="1">
      <c r="A44" s="30">
        <v>558</v>
      </c>
      <c r="B44" s="31"/>
      <c r="C44" s="32" t="s">
        <v>27</v>
      </c>
      <c r="D44" s="115">
        <f>SUM(E44:K44)</f>
        <v>124</v>
      </c>
      <c r="E44" s="53"/>
      <c r="F44" s="53">
        <v>72</v>
      </c>
      <c r="G44" s="53"/>
      <c r="H44" s="53"/>
      <c r="I44" s="116">
        <v>18</v>
      </c>
      <c r="J44" s="116">
        <v>34</v>
      </c>
      <c r="K44" s="117"/>
      <c r="L44" s="115">
        <f>SUM(M44:S44)</f>
        <v>906</v>
      </c>
      <c r="M44" s="53">
        <v>428</v>
      </c>
      <c r="N44" s="53">
        <v>125</v>
      </c>
      <c r="O44" s="53">
        <v>150</v>
      </c>
      <c r="P44" s="53">
        <v>30</v>
      </c>
      <c r="Q44" s="116">
        <v>50</v>
      </c>
      <c r="R44" s="116">
        <v>80</v>
      </c>
      <c r="S44" s="117">
        <v>43</v>
      </c>
    </row>
    <row r="45" spans="1:19" ht="11.25" customHeight="1">
      <c r="A45" s="30">
        <v>563</v>
      </c>
      <c r="B45" s="31" t="s">
        <v>74</v>
      </c>
      <c r="C45" s="32"/>
      <c r="D45" s="10">
        <v>1</v>
      </c>
      <c r="E45" s="43"/>
      <c r="F45" s="43">
        <v>1</v>
      </c>
      <c r="G45" s="43"/>
      <c r="H45" s="43"/>
      <c r="I45" s="44"/>
      <c r="J45" s="44"/>
      <c r="K45" s="45"/>
      <c r="L45" s="10"/>
      <c r="M45" s="43"/>
      <c r="N45" s="43"/>
      <c r="O45" s="43"/>
      <c r="P45" s="43"/>
      <c r="Q45" s="44"/>
      <c r="R45" s="44"/>
      <c r="S45" s="45"/>
    </row>
    <row r="46" spans="1:19" ht="11.25" customHeight="1">
      <c r="A46" s="30">
        <v>569</v>
      </c>
      <c r="B46" s="54"/>
      <c r="C46" s="32" t="s">
        <v>28</v>
      </c>
      <c r="D46" s="10">
        <f>SUM(E46:K46)</f>
        <v>18</v>
      </c>
      <c r="E46" s="43"/>
      <c r="F46" s="43">
        <v>18</v>
      </c>
      <c r="G46" s="43"/>
      <c r="H46" s="43"/>
      <c r="I46" s="44"/>
      <c r="J46" s="44"/>
      <c r="K46" s="45"/>
      <c r="L46" s="10">
        <f>SUM(M46:S46)</f>
        <v>0</v>
      </c>
      <c r="M46" s="43"/>
      <c r="N46" s="43"/>
      <c r="O46" s="43"/>
      <c r="P46" s="43"/>
      <c r="Q46" s="44"/>
      <c r="R46" s="44"/>
      <c r="S46" s="45"/>
    </row>
    <row r="47" spans="1:19" ht="13.5">
      <c r="A47" s="55"/>
      <c r="B47" s="56"/>
      <c r="C47" s="57" t="s">
        <v>29</v>
      </c>
      <c r="D47" s="58">
        <f>SUM(D5+D11+D15+D16+D17+D18+D19+D29+D32+D33+D34+D35+D36+D37+D38+D39+D42+D44+D45+D46)</f>
        <v>13887</v>
      </c>
      <c r="E47" s="58">
        <f aca="true" t="shared" si="14" ref="E47:K47">E5+E11+E15+E16+E17+E18+E19+E29+E32+E33+E34+E35+E36+E37+E38+E39+E42+E44</f>
        <v>1548</v>
      </c>
      <c r="F47" s="58">
        <f>F5+F11+F15+F16+F17+F18+F19+F29+F32+F33+F34+F35+F36+F37+F38+F39+F42+F44+F45+F46</f>
        <v>5112</v>
      </c>
      <c r="G47" s="58">
        <f t="shared" si="14"/>
        <v>2575</v>
      </c>
      <c r="H47" s="58">
        <f t="shared" si="14"/>
        <v>321</v>
      </c>
      <c r="I47" s="58">
        <f t="shared" si="14"/>
        <v>1351</v>
      </c>
      <c r="J47" s="58">
        <f t="shared" si="14"/>
        <v>2016</v>
      </c>
      <c r="K47" s="59">
        <f t="shared" si="14"/>
        <v>964</v>
      </c>
      <c r="L47" s="58">
        <f>SUM(L5+L11+L15+L16+L17+L18+L19+L29+L32+L33+L34+L35+L36+L37+L38+L39+L42+L44)</f>
        <v>20506</v>
      </c>
      <c r="M47" s="58">
        <f aca="true" t="shared" si="15" ref="M47:S47">M5+M11+M15+M16+M17+M18+M19+M29+M32+M33+M34+M35+M36+M37+M38+M39+M42+M44</f>
        <v>3355</v>
      </c>
      <c r="N47" s="58">
        <f t="shared" si="15"/>
        <v>5669</v>
      </c>
      <c r="O47" s="58">
        <f t="shared" si="15"/>
        <v>4426</v>
      </c>
      <c r="P47" s="58">
        <f t="shared" si="15"/>
        <v>578</v>
      </c>
      <c r="Q47" s="58">
        <f t="shared" si="15"/>
        <v>1873</v>
      </c>
      <c r="R47" s="58">
        <f t="shared" si="15"/>
        <v>3193</v>
      </c>
      <c r="S47" s="59">
        <f t="shared" si="15"/>
        <v>1412</v>
      </c>
    </row>
    <row r="48" spans="1:19" ht="12.75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3.5">
      <c r="A49" s="60"/>
      <c r="B49" s="61"/>
      <c r="C49" s="62"/>
      <c r="D49" s="64"/>
      <c r="E49" s="64"/>
      <c r="F49" s="64"/>
      <c r="G49" s="64"/>
      <c r="H49" s="65"/>
      <c r="I49" s="65"/>
      <c r="J49" s="65"/>
      <c r="K49" s="65"/>
      <c r="L49" s="64"/>
      <c r="M49" s="64"/>
      <c r="N49" s="64"/>
      <c r="O49" s="64"/>
      <c r="P49" s="65"/>
      <c r="Q49" s="65"/>
      <c r="R49" s="65"/>
      <c r="S49" s="65"/>
    </row>
    <row r="50" spans="1:19" ht="12.75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2.75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3.5" thickBo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8.75">
      <c r="A53" s="159"/>
      <c r="B53" s="159"/>
      <c r="C53" s="159"/>
      <c r="D53" s="142" t="s">
        <v>64</v>
      </c>
      <c r="E53" s="143"/>
      <c r="F53" s="143"/>
      <c r="G53" s="143"/>
      <c r="H53" s="143"/>
      <c r="I53" s="143"/>
      <c r="J53" s="143"/>
      <c r="K53" s="144"/>
      <c r="L53" s="142" t="s">
        <v>64</v>
      </c>
      <c r="M53" s="143"/>
      <c r="N53" s="143"/>
      <c r="O53" s="143"/>
      <c r="P53" s="143"/>
      <c r="Q53" s="143"/>
      <c r="R53" s="143"/>
      <c r="S53" s="144"/>
    </row>
    <row r="54" spans="1:19" ht="13.5" customHeight="1">
      <c r="A54" s="157" t="s">
        <v>47</v>
      </c>
      <c r="B54" s="158"/>
      <c r="C54" s="158"/>
      <c r="D54" s="145" t="s">
        <v>95</v>
      </c>
      <c r="E54" s="146"/>
      <c r="F54" s="146"/>
      <c r="G54" s="146"/>
      <c r="H54" s="146"/>
      <c r="I54" s="146"/>
      <c r="J54" s="146"/>
      <c r="K54" s="147"/>
      <c r="L54" s="151" t="s">
        <v>84</v>
      </c>
      <c r="M54" s="152"/>
      <c r="N54" s="152"/>
      <c r="O54" s="152"/>
      <c r="P54" s="152"/>
      <c r="Q54" s="152"/>
      <c r="R54" s="152"/>
      <c r="S54" s="153"/>
    </row>
    <row r="55" spans="1:19" ht="12.75" customHeight="1">
      <c r="A55" s="157"/>
      <c r="B55" s="158"/>
      <c r="C55" s="158"/>
      <c r="D55" s="148"/>
      <c r="E55" s="149"/>
      <c r="F55" s="149"/>
      <c r="G55" s="149"/>
      <c r="H55" s="149"/>
      <c r="I55" s="149"/>
      <c r="J55" s="149"/>
      <c r="K55" s="150"/>
      <c r="L55" s="154"/>
      <c r="M55" s="155"/>
      <c r="N55" s="155"/>
      <c r="O55" s="155"/>
      <c r="P55" s="155"/>
      <c r="Q55" s="155"/>
      <c r="R55" s="155"/>
      <c r="S55" s="156"/>
    </row>
    <row r="56" spans="1:19" ht="12.75">
      <c r="A56" s="157"/>
      <c r="B56" s="158"/>
      <c r="C56" s="158"/>
      <c r="D56" s="66" t="s">
        <v>0</v>
      </c>
      <c r="E56" s="3" t="s">
        <v>51</v>
      </c>
      <c r="F56" s="3" t="s">
        <v>66</v>
      </c>
      <c r="G56" s="3" t="s">
        <v>62</v>
      </c>
      <c r="H56" s="4" t="s">
        <v>63</v>
      </c>
      <c r="I56" s="5" t="s">
        <v>49</v>
      </c>
      <c r="J56" s="5" t="s">
        <v>65</v>
      </c>
      <c r="K56" s="6" t="s">
        <v>54</v>
      </c>
      <c r="L56" s="66" t="s">
        <v>0</v>
      </c>
      <c r="M56" s="3" t="s">
        <v>51</v>
      </c>
      <c r="N56" s="3" t="s">
        <v>66</v>
      </c>
      <c r="O56" s="3" t="s">
        <v>62</v>
      </c>
      <c r="P56" s="4" t="s">
        <v>63</v>
      </c>
      <c r="Q56" s="5" t="s">
        <v>49</v>
      </c>
      <c r="R56" s="5" t="s">
        <v>65</v>
      </c>
      <c r="S56" s="6" t="s">
        <v>54</v>
      </c>
    </row>
    <row r="57" spans="1:19" ht="11.25" customHeight="1">
      <c r="A57" s="67">
        <v>602</v>
      </c>
      <c r="B57" s="68"/>
      <c r="C57" s="69" t="s">
        <v>30</v>
      </c>
      <c r="D57" s="70">
        <f aca="true" t="shared" si="16" ref="D57:K57">SUM(D58:D66)</f>
        <v>3923</v>
      </c>
      <c r="E57" s="71">
        <f t="shared" si="16"/>
        <v>249</v>
      </c>
      <c r="F57" s="71">
        <f t="shared" si="16"/>
        <v>1135</v>
      </c>
      <c r="G57" s="71">
        <f t="shared" si="16"/>
        <v>2115</v>
      </c>
      <c r="H57" s="71">
        <f t="shared" si="16"/>
        <v>26</v>
      </c>
      <c r="I57" s="71">
        <f t="shared" si="16"/>
        <v>67</v>
      </c>
      <c r="J57" s="71">
        <f t="shared" si="16"/>
        <v>266</v>
      </c>
      <c r="K57" s="72">
        <f t="shared" si="16"/>
        <v>65</v>
      </c>
      <c r="L57" s="70">
        <f aca="true" t="shared" si="17" ref="L57:S57">SUM(L58:L66)</f>
        <v>6083</v>
      </c>
      <c r="M57" s="71">
        <f t="shared" si="17"/>
        <v>370</v>
      </c>
      <c r="N57" s="71">
        <f t="shared" si="17"/>
        <v>1530</v>
      </c>
      <c r="O57" s="71">
        <f t="shared" si="17"/>
        <v>3425</v>
      </c>
      <c r="P57" s="71">
        <f t="shared" si="17"/>
        <v>91</v>
      </c>
      <c r="Q57" s="71">
        <f t="shared" si="17"/>
        <v>107</v>
      </c>
      <c r="R57" s="71">
        <f t="shared" si="17"/>
        <v>360</v>
      </c>
      <c r="S57" s="72">
        <f t="shared" si="17"/>
        <v>200</v>
      </c>
    </row>
    <row r="58" spans="1:19" ht="11.25" customHeight="1">
      <c r="A58" s="73"/>
      <c r="B58" s="74"/>
      <c r="C58" s="75" t="s">
        <v>31</v>
      </c>
      <c r="D58" s="76">
        <f aca="true" t="shared" si="18" ref="D58:D63">SUM(E58:K58)</f>
        <v>672</v>
      </c>
      <c r="E58" s="37"/>
      <c r="F58" s="77">
        <v>672</v>
      </c>
      <c r="G58" s="37"/>
      <c r="H58" s="37"/>
      <c r="I58" s="37"/>
      <c r="J58" s="37"/>
      <c r="K58" s="38"/>
      <c r="L58" s="76">
        <f>SUM(M58:S58)</f>
        <v>1050</v>
      </c>
      <c r="M58" s="37"/>
      <c r="N58" s="77">
        <v>1050</v>
      </c>
      <c r="O58" s="37"/>
      <c r="P58" s="37"/>
      <c r="Q58" s="37"/>
      <c r="R58" s="37"/>
      <c r="S58" s="38"/>
    </row>
    <row r="59" spans="1:19" ht="11.25" customHeight="1">
      <c r="A59" s="73"/>
      <c r="B59" s="74"/>
      <c r="C59" s="75" t="s">
        <v>32</v>
      </c>
      <c r="D59" s="76">
        <f t="shared" si="18"/>
        <v>2005</v>
      </c>
      <c r="E59" s="37"/>
      <c r="F59" s="37"/>
      <c r="G59" s="37">
        <v>2005</v>
      </c>
      <c r="H59" s="37"/>
      <c r="I59" s="37"/>
      <c r="J59" s="37"/>
      <c r="K59" s="38"/>
      <c r="L59" s="76">
        <f aca="true" t="shared" si="19" ref="L59:L66">SUM(M59:S59)</f>
        <v>3225</v>
      </c>
      <c r="M59" s="37"/>
      <c r="N59" s="37"/>
      <c r="O59" s="37">
        <v>3225</v>
      </c>
      <c r="P59" s="37"/>
      <c r="Q59" s="37"/>
      <c r="R59" s="37"/>
      <c r="S59" s="38"/>
    </row>
    <row r="60" spans="1:19" ht="11.25" customHeight="1">
      <c r="A60" s="73"/>
      <c r="B60" s="74"/>
      <c r="C60" s="75" t="s">
        <v>33</v>
      </c>
      <c r="D60" s="76">
        <f t="shared" si="18"/>
        <v>26</v>
      </c>
      <c r="E60" s="37"/>
      <c r="F60" s="37"/>
      <c r="G60" s="37"/>
      <c r="H60" s="37">
        <v>26</v>
      </c>
      <c r="I60" s="37"/>
      <c r="J60" s="37"/>
      <c r="K60" s="38"/>
      <c r="L60" s="76">
        <f t="shared" si="19"/>
        <v>91</v>
      </c>
      <c r="M60" s="37"/>
      <c r="N60" s="37"/>
      <c r="O60" s="37"/>
      <c r="P60" s="37">
        <v>91</v>
      </c>
      <c r="Q60" s="37"/>
      <c r="R60" s="37"/>
      <c r="S60" s="38"/>
    </row>
    <row r="61" spans="1:19" ht="11.25" customHeight="1">
      <c r="A61" s="73"/>
      <c r="B61" s="74"/>
      <c r="C61" s="75" t="s">
        <v>34</v>
      </c>
      <c r="D61" s="76">
        <f t="shared" si="18"/>
        <v>66</v>
      </c>
      <c r="E61" s="37"/>
      <c r="F61" s="37"/>
      <c r="G61" s="37"/>
      <c r="H61" s="37"/>
      <c r="I61" s="37">
        <v>66</v>
      </c>
      <c r="J61" s="37"/>
      <c r="K61" s="38"/>
      <c r="L61" s="76">
        <f t="shared" si="19"/>
        <v>105</v>
      </c>
      <c r="M61" s="37"/>
      <c r="N61" s="37"/>
      <c r="O61" s="37"/>
      <c r="P61" s="37"/>
      <c r="Q61" s="37">
        <v>105</v>
      </c>
      <c r="R61" s="37"/>
      <c r="S61" s="38"/>
    </row>
    <row r="62" spans="1:19" ht="11.25" customHeight="1">
      <c r="A62" s="73"/>
      <c r="B62" s="74"/>
      <c r="C62" s="75" t="s">
        <v>52</v>
      </c>
      <c r="D62" s="76">
        <f t="shared" si="18"/>
        <v>249</v>
      </c>
      <c r="E62" s="37">
        <v>249</v>
      </c>
      <c r="F62" s="37"/>
      <c r="G62" s="37"/>
      <c r="H62" s="37"/>
      <c r="I62" s="37"/>
      <c r="J62" s="37"/>
      <c r="K62" s="38"/>
      <c r="L62" s="76">
        <f t="shared" si="19"/>
        <v>370</v>
      </c>
      <c r="M62" s="37">
        <v>370</v>
      </c>
      <c r="N62" s="37"/>
      <c r="O62" s="37"/>
      <c r="P62" s="37"/>
      <c r="Q62" s="37"/>
      <c r="R62" s="37"/>
      <c r="S62" s="38"/>
    </row>
    <row r="63" spans="1:19" ht="11.25" customHeight="1">
      <c r="A63" s="73"/>
      <c r="B63" s="74"/>
      <c r="C63" s="75" t="s">
        <v>70</v>
      </c>
      <c r="D63" s="76">
        <f t="shared" si="18"/>
        <v>420</v>
      </c>
      <c r="E63" s="37"/>
      <c r="F63" s="37">
        <v>420</v>
      </c>
      <c r="G63" s="37"/>
      <c r="H63" s="37"/>
      <c r="I63" s="37"/>
      <c r="J63" s="37"/>
      <c r="K63" s="38"/>
      <c r="L63" s="76">
        <f t="shared" si="19"/>
        <v>420</v>
      </c>
      <c r="M63" s="37"/>
      <c r="N63" s="37">
        <v>420</v>
      </c>
      <c r="O63" s="37"/>
      <c r="P63" s="37"/>
      <c r="Q63" s="37"/>
      <c r="R63" s="37"/>
      <c r="S63" s="38"/>
    </row>
    <row r="64" spans="1:19" ht="11.25" customHeight="1">
      <c r="A64" s="73"/>
      <c r="B64" s="74"/>
      <c r="C64" s="75" t="s">
        <v>76</v>
      </c>
      <c r="D64" s="76"/>
      <c r="E64" s="37"/>
      <c r="F64" s="37"/>
      <c r="G64" s="37"/>
      <c r="H64" s="37"/>
      <c r="I64" s="37"/>
      <c r="J64" s="37"/>
      <c r="K64" s="38"/>
      <c r="L64" s="76"/>
      <c r="M64" s="37"/>
      <c r="N64" s="37"/>
      <c r="O64" s="37"/>
      <c r="P64" s="37"/>
      <c r="Q64" s="37"/>
      <c r="R64" s="37"/>
      <c r="S64" s="38"/>
    </row>
    <row r="65" spans="1:19" ht="11.25" customHeight="1">
      <c r="A65" s="73"/>
      <c r="B65" s="74"/>
      <c r="C65" s="75" t="s">
        <v>68</v>
      </c>
      <c r="D65" s="76">
        <f aca="true" t="shared" si="20" ref="D65:D71">SUM(E65:K65)</f>
        <v>266</v>
      </c>
      <c r="E65" s="37"/>
      <c r="F65" s="37"/>
      <c r="G65" s="37"/>
      <c r="H65" s="37"/>
      <c r="I65" s="37"/>
      <c r="J65" s="37">
        <v>266</v>
      </c>
      <c r="K65" s="38"/>
      <c r="L65" s="76">
        <f t="shared" si="19"/>
        <v>360</v>
      </c>
      <c r="M65" s="37"/>
      <c r="N65" s="37"/>
      <c r="O65" s="37"/>
      <c r="P65" s="37"/>
      <c r="Q65" s="37"/>
      <c r="R65" s="37">
        <v>360</v>
      </c>
      <c r="S65" s="38"/>
    </row>
    <row r="66" spans="1:19" ht="11.25" customHeight="1">
      <c r="A66" s="73"/>
      <c r="B66" s="74"/>
      <c r="C66" s="75" t="s">
        <v>35</v>
      </c>
      <c r="D66" s="76">
        <f t="shared" si="20"/>
        <v>219</v>
      </c>
      <c r="E66" s="37"/>
      <c r="F66" s="37">
        <v>43</v>
      </c>
      <c r="G66" s="37">
        <v>110</v>
      </c>
      <c r="H66" s="37"/>
      <c r="I66" s="37">
        <v>1</v>
      </c>
      <c r="J66" s="37"/>
      <c r="K66" s="38">
        <v>65</v>
      </c>
      <c r="L66" s="76">
        <f t="shared" si="19"/>
        <v>462</v>
      </c>
      <c r="M66" s="37"/>
      <c r="N66" s="37">
        <v>60</v>
      </c>
      <c r="O66" s="37">
        <v>200</v>
      </c>
      <c r="P66" s="37"/>
      <c r="Q66" s="37">
        <v>2</v>
      </c>
      <c r="R66" s="37"/>
      <c r="S66" s="38">
        <v>200</v>
      </c>
    </row>
    <row r="67" spans="1:19" ht="11.25" customHeight="1">
      <c r="A67" s="78">
        <v>603</v>
      </c>
      <c r="B67" s="79"/>
      <c r="C67" s="80" t="s">
        <v>36</v>
      </c>
      <c r="D67" s="81">
        <f t="shared" si="20"/>
        <v>180</v>
      </c>
      <c r="E67" s="82"/>
      <c r="F67" s="82">
        <v>155</v>
      </c>
      <c r="G67" s="82">
        <v>25</v>
      </c>
      <c r="H67" s="82"/>
      <c r="I67" s="82"/>
      <c r="J67" s="82"/>
      <c r="K67" s="83"/>
      <c r="L67" s="81">
        <f>SUM(M67:S67)</f>
        <v>266</v>
      </c>
      <c r="M67" s="82"/>
      <c r="N67" s="82">
        <v>220</v>
      </c>
      <c r="O67" s="82">
        <v>45</v>
      </c>
      <c r="P67" s="82"/>
      <c r="Q67" s="82">
        <v>1</v>
      </c>
      <c r="R67" s="82"/>
      <c r="S67" s="83"/>
    </row>
    <row r="68" spans="1:19" ht="11.25" customHeight="1">
      <c r="A68" s="78">
        <v>604</v>
      </c>
      <c r="B68" s="79"/>
      <c r="C68" s="80" t="s">
        <v>37</v>
      </c>
      <c r="D68" s="81">
        <f t="shared" si="20"/>
        <v>420</v>
      </c>
      <c r="E68" s="82"/>
      <c r="F68" s="82"/>
      <c r="G68" s="82">
        <v>213</v>
      </c>
      <c r="H68" s="82"/>
      <c r="I68" s="82">
        <v>167</v>
      </c>
      <c r="J68" s="82">
        <v>1</v>
      </c>
      <c r="K68" s="83">
        <v>39</v>
      </c>
      <c r="L68" s="81">
        <f>SUM(M68:S68)</f>
        <v>676</v>
      </c>
      <c r="M68" s="82"/>
      <c r="N68" s="82"/>
      <c r="O68" s="82">
        <v>345</v>
      </c>
      <c r="P68" s="82"/>
      <c r="Q68" s="82">
        <v>280</v>
      </c>
      <c r="R68" s="82">
        <v>1</v>
      </c>
      <c r="S68" s="83">
        <v>50</v>
      </c>
    </row>
    <row r="69" spans="1:19" ht="11.25" customHeight="1">
      <c r="A69" s="78">
        <v>641</v>
      </c>
      <c r="B69" s="79"/>
      <c r="C69" s="80" t="s">
        <v>22</v>
      </c>
      <c r="D69" s="81">
        <f t="shared" si="20"/>
        <v>1</v>
      </c>
      <c r="E69" s="82"/>
      <c r="F69" s="82">
        <v>1</v>
      </c>
      <c r="G69" s="82"/>
      <c r="H69" s="82"/>
      <c r="I69" s="82"/>
      <c r="J69" s="82"/>
      <c r="K69" s="83"/>
      <c r="L69" s="81">
        <f>SUM(M69:S69)</f>
        <v>0</v>
      </c>
      <c r="M69" s="82"/>
      <c r="N69" s="82"/>
      <c r="O69" s="82"/>
      <c r="P69" s="82"/>
      <c r="Q69" s="82"/>
      <c r="R69" s="82"/>
      <c r="S69" s="83"/>
    </row>
    <row r="70" spans="1:19" ht="11.25" customHeight="1">
      <c r="A70" s="78">
        <v>648</v>
      </c>
      <c r="B70" s="79"/>
      <c r="C70" s="80" t="s">
        <v>38</v>
      </c>
      <c r="D70" s="81">
        <f t="shared" si="20"/>
        <v>196</v>
      </c>
      <c r="E70" s="82"/>
      <c r="F70" s="82">
        <v>196</v>
      </c>
      <c r="G70" s="82"/>
      <c r="H70" s="82"/>
      <c r="I70" s="82"/>
      <c r="J70" s="82"/>
      <c r="K70" s="83"/>
      <c r="L70" s="81">
        <f>SUM(M70:S70)</f>
        <v>0</v>
      </c>
      <c r="M70" s="82"/>
      <c r="N70" s="82"/>
      <c r="O70" s="82"/>
      <c r="P70" s="82"/>
      <c r="Q70" s="82"/>
      <c r="R70" s="82"/>
      <c r="S70" s="83"/>
    </row>
    <row r="71" spans="1:19" ht="11.25" customHeight="1">
      <c r="A71" s="78">
        <v>649</v>
      </c>
      <c r="B71" s="79"/>
      <c r="C71" s="80" t="s">
        <v>39</v>
      </c>
      <c r="D71" s="81">
        <f t="shared" si="20"/>
        <v>6</v>
      </c>
      <c r="E71" s="79">
        <f>SUM(E72)</f>
        <v>0</v>
      </c>
      <c r="F71" s="79">
        <f>SUM(F72)</f>
        <v>6</v>
      </c>
      <c r="G71" s="79">
        <f>SUM(G72)</f>
        <v>0</v>
      </c>
      <c r="H71" s="79">
        <f>SUM(H72)</f>
        <v>0</v>
      </c>
      <c r="I71" s="82"/>
      <c r="J71" s="82"/>
      <c r="K71" s="83"/>
      <c r="L71" s="81">
        <f>SUM(M71:S71)</f>
        <v>6</v>
      </c>
      <c r="M71" s="79">
        <f>SUM(M72)</f>
        <v>0</v>
      </c>
      <c r="N71" s="79">
        <f>SUM(N72)</f>
        <v>6</v>
      </c>
      <c r="O71" s="79">
        <f>SUM(O72)</f>
        <v>0</v>
      </c>
      <c r="P71" s="79">
        <f>SUM(P72)</f>
        <v>0</v>
      </c>
      <c r="Q71" s="82"/>
      <c r="R71" s="82"/>
      <c r="S71" s="83"/>
    </row>
    <row r="72" spans="1:19" ht="11.25" customHeight="1">
      <c r="A72" s="73"/>
      <c r="B72" s="74"/>
      <c r="C72" s="75" t="s">
        <v>40</v>
      </c>
      <c r="D72" s="76"/>
      <c r="E72" s="37"/>
      <c r="F72" s="37">
        <v>6</v>
      </c>
      <c r="G72" s="37"/>
      <c r="H72" s="37"/>
      <c r="I72" s="37"/>
      <c r="J72" s="37"/>
      <c r="K72" s="38"/>
      <c r="L72" s="76"/>
      <c r="M72" s="37"/>
      <c r="N72" s="37">
        <v>6</v>
      </c>
      <c r="O72" s="37"/>
      <c r="P72" s="37"/>
      <c r="Q72" s="37"/>
      <c r="R72" s="37"/>
      <c r="S72" s="38"/>
    </row>
    <row r="73" spans="1:19" ht="11.25" customHeight="1">
      <c r="A73" s="78">
        <v>662</v>
      </c>
      <c r="B73" s="79"/>
      <c r="C73" s="80" t="s">
        <v>41</v>
      </c>
      <c r="D73" s="81">
        <f>SUM(E73:K73)</f>
        <v>0</v>
      </c>
      <c r="E73" s="82"/>
      <c r="F73" s="82"/>
      <c r="G73" s="82"/>
      <c r="H73" s="82"/>
      <c r="I73" s="82"/>
      <c r="J73" s="82"/>
      <c r="K73" s="83"/>
      <c r="L73" s="81">
        <f>SUM(M73:S73)</f>
        <v>0</v>
      </c>
      <c r="M73" s="82"/>
      <c r="N73" s="82"/>
      <c r="O73" s="82"/>
      <c r="P73" s="82"/>
      <c r="Q73" s="82"/>
      <c r="R73" s="82"/>
      <c r="S73" s="83"/>
    </row>
    <row r="74" spans="1:19" ht="11.25" customHeight="1">
      <c r="A74" s="78">
        <v>663</v>
      </c>
      <c r="B74" s="79"/>
      <c r="C74" s="80" t="s">
        <v>75</v>
      </c>
      <c r="D74" s="81"/>
      <c r="E74" s="82"/>
      <c r="F74" s="82"/>
      <c r="G74" s="82"/>
      <c r="H74" s="82"/>
      <c r="I74" s="82"/>
      <c r="J74" s="82"/>
      <c r="K74" s="83"/>
      <c r="L74" s="81"/>
      <c r="M74" s="82"/>
      <c r="N74" s="82"/>
      <c r="O74" s="82"/>
      <c r="P74" s="82"/>
      <c r="Q74" s="82"/>
      <c r="R74" s="82"/>
      <c r="S74" s="83"/>
    </row>
    <row r="75" spans="1:19" ht="11.25" customHeight="1">
      <c r="A75" s="78">
        <v>669</v>
      </c>
      <c r="B75" s="79"/>
      <c r="C75" s="80" t="s">
        <v>42</v>
      </c>
      <c r="D75" s="81">
        <f>SUM(E75:K75)</f>
        <v>0</v>
      </c>
      <c r="E75" s="82"/>
      <c r="F75" s="82"/>
      <c r="G75" s="82"/>
      <c r="H75" s="82"/>
      <c r="I75" s="82"/>
      <c r="J75" s="82"/>
      <c r="K75" s="83"/>
      <c r="L75" s="81">
        <f>SUM(M75:S75)</f>
        <v>0</v>
      </c>
      <c r="M75" s="82"/>
      <c r="N75" s="82"/>
      <c r="O75" s="82"/>
      <c r="P75" s="82"/>
      <c r="Q75" s="82"/>
      <c r="R75" s="82"/>
      <c r="S75" s="83"/>
    </row>
    <row r="76" spans="1:19" ht="11.25" customHeight="1">
      <c r="A76" s="78">
        <v>672</v>
      </c>
      <c r="B76" s="79"/>
      <c r="C76" s="80" t="s">
        <v>50</v>
      </c>
      <c r="D76" s="81">
        <f>SUM(E76:K76)</f>
        <v>112</v>
      </c>
      <c r="E76" s="84"/>
      <c r="F76" s="84">
        <v>112</v>
      </c>
      <c r="G76" s="84"/>
      <c r="H76" s="84"/>
      <c r="I76" s="84"/>
      <c r="J76" s="84"/>
      <c r="K76" s="83"/>
      <c r="L76" s="81">
        <f>SUM(M76:S76)</f>
        <v>0</v>
      </c>
      <c r="M76" s="84"/>
      <c r="N76" s="84"/>
      <c r="O76" s="84"/>
      <c r="P76" s="84"/>
      <c r="Q76" s="84"/>
      <c r="R76" s="84"/>
      <c r="S76" s="83"/>
    </row>
    <row r="77" spans="1:19" ht="11.25" customHeight="1">
      <c r="A77" s="78">
        <v>672</v>
      </c>
      <c r="B77" s="79"/>
      <c r="C77" s="80" t="s">
        <v>48</v>
      </c>
      <c r="D77" s="85">
        <f>SUM(E77:K77)</f>
        <v>8625</v>
      </c>
      <c r="E77" s="86">
        <v>1890</v>
      </c>
      <c r="F77" s="86">
        <v>2602</v>
      </c>
      <c r="G77" s="86">
        <v>160</v>
      </c>
      <c r="H77" s="86">
        <v>353</v>
      </c>
      <c r="I77" s="86">
        <v>1047</v>
      </c>
      <c r="J77" s="86">
        <v>1789</v>
      </c>
      <c r="K77" s="87">
        <v>784</v>
      </c>
      <c r="L77" s="85">
        <f>SUM(M77:S77)</f>
        <v>13260</v>
      </c>
      <c r="M77" s="86">
        <v>2985</v>
      </c>
      <c r="N77" s="86">
        <v>3863</v>
      </c>
      <c r="O77" s="86">
        <v>611</v>
      </c>
      <c r="P77" s="86">
        <v>407</v>
      </c>
      <c r="Q77" s="86">
        <v>1465</v>
      </c>
      <c r="R77" s="86">
        <v>2802</v>
      </c>
      <c r="S77" s="87">
        <v>1127</v>
      </c>
    </row>
    <row r="78" spans="1:19" ht="11.25" customHeight="1">
      <c r="A78" s="88"/>
      <c r="B78" s="58"/>
      <c r="C78" s="89" t="s">
        <v>43</v>
      </c>
      <c r="D78" s="90">
        <f>SUM(E78:K78)</f>
        <v>13463</v>
      </c>
      <c r="E78" s="58">
        <f aca="true" t="shared" si="21" ref="E78:K78">SUM(E57,E67:E71,E73:E77)</f>
        <v>2139</v>
      </c>
      <c r="F78" s="58">
        <f t="shared" si="21"/>
        <v>4207</v>
      </c>
      <c r="G78" s="58">
        <f t="shared" si="21"/>
        <v>2513</v>
      </c>
      <c r="H78" s="58">
        <f t="shared" si="21"/>
        <v>379</v>
      </c>
      <c r="I78" s="91">
        <f t="shared" si="21"/>
        <v>1281</v>
      </c>
      <c r="J78" s="91">
        <f t="shared" si="21"/>
        <v>2056</v>
      </c>
      <c r="K78" s="91">
        <f t="shared" si="21"/>
        <v>888</v>
      </c>
      <c r="L78" s="90">
        <f>SUM(M78:S78)</f>
        <v>20291</v>
      </c>
      <c r="M78" s="58">
        <f aca="true" t="shared" si="22" ref="M78:S78">SUM(M57,M67:M71,M73:M77)</f>
        <v>3355</v>
      </c>
      <c r="N78" s="58">
        <f t="shared" si="22"/>
        <v>5619</v>
      </c>
      <c r="O78" s="58">
        <f t="shared" si="22"/>
        <v>4426</v>
      </c>
      <c r="P78" s="58">
        <f t="shared" si="22"/>
        <v>498</v>
      </c>
      <c r="Q78" s="91">
        <f t="shared" si="22"/>
        <v>1853</v>
      </c>
      <c r="R78" s="91">
        <f t="shared" si="22"/>
        <v>3163</v>
      </c>
      <c r="S78" s="91">
        <f t="shared" si="22"/>
        <v>1377</v>
      </c>
    </row>
    <row r="79" spans="1:19" ht="11.25" customHeight="1">
      <c r="A79" s="92"/>
      <c r="B79" s="47"/>
      <c r="C79" s="93"/>
      <c r="D79" s="94"/>
      <c r="E79" s="95"/>
      <c r="F79" s="95"/>
      <c r="G79" s="95"/>
      <c r="H79" s="95"/>
      <c r="I79" s="95"/>
      <c r="J79" s="95"/>
      <c r="K79" s="96"/>
      <c r="L79" s="94"/>
      <c r="M79" s="95"/>
      <c r="N79" s="95"/>
      <c r="O79" s="95"/>
      <c r="P79" s="95"/>
      <c r="Q79" s="95"/>
      <c r="R79" s="95"/>
      <c r="S79" s="96"/>
    </row>
    <row r="80" spans="1:19" ht="11.25" customHeight="1">
      <c r="A80" s="78">
        <v>672</v>
      </c>
      <c r="B80" s="79"/>
      <c r="C80" s="80" t="s">
        <v>44</v>
      </c>
      <c r="D80" s="81">
        <f>SUM(E80:K80)</f>
        <v>253</v>
      </c>
      <c r="E80" s="84"/>
      <c r="F80" s="84"/>
      <c r="G80" s="84"/>
      <c r="H80" s="84"/>
      <c r="I80" s="84"/>
      <c r="J80" s="84">
        <v>219</v>
      </c>
      <c r="K80" s="97">
        <v>34</v>
      </c>
      <c r="L80" s="81">
        <f>SUM(M80:S80)</f>
        <v>215</v>
      </c>
      <c r="M80" s="84"/>
      <c r="N80" s="84">
        <v>50</v>
      </c>
      <c r="O80" s="84"/>
      <c r="P80" s="84">
        <v>80</v>
      </c>
      <c r="Q80" s="84">
        <v>20</v>
      </c>
      <c r="R80" s="84">
        <v>30</v>
      </c>
      <c r="S80" s="97">
        <v>35</v>
      </c>
    </row>
    <row r="81" spans="1:19" ht="11.25" customHeight="1">
      <c r="A81" s="88"/>
      <c r="B81" s="58"/>
      <c r="C81" s="89" t="s">
        <v>45</v>
      </c>
      <c r="D81" s="90">
        <f>SUM(E81:K81)</f>
        <v>13716</v>
      </c>
      <c r="E81" s="58">
        <f aca="true" t="shared" si="23" ref="E81:K81">SUM(E78+E80)</f>
        <v>2139</v>
      </c>
      <c r="F81" s="58">
        <f t="shared" si="23"/>
        <v>4207</v>
      </c>
      <c r="G81" s="58">
        <f t="shared" si="23"/>
        <v>2513</v>
      </c>
      <c r="H81" s="58">
        <f t="shared" si="23"/>
        <v>379</v>
      </c>
      <c r="I81" s="91">
        <f t="shared" si="23"/>
        <v>1281</v>
      </c>
      <c r="J81" s="91">
        <f t="shared" si="23"/>
        <v>2275</v>
      </c>
      <c r="K81" s="91">
        <f t="shared" si="23"/>
        <v>922</v>
      </c>
      <c r="L81" s="90">
        <f>SUM(M81:S81)</f>
        <v>20506</v>
      </c>
      <c r="M81" s="58">
        <f aca="true" t="shared" si="24" ref="M81:S81">SUM(M78+M80)</f>
        <v>3355</v>
      </c>
      <c r="N81" s="58">
        <f t="shared" si="24"/>
        <v>5669</v>
      </c>
      <c r="O81" s="58">
        <f t="shared" si="24"/>
        <v>4426</v>
      </c>
      <c r="P81" s="58">
        <f t="shared" si="24"/>
        <v>578</v>
      </c>
      <c r="Q81" s="91">
        <f t="shared" si="24"/>
        <v>1873</v>
      </c>
      <c r="R81" s="91">
        <f t="shared" si="24"/>
        <v>3193</v>
      </c>
      <c r="S81" s="91">
        <f t="shared" si="24"/>
        <v>1412</v>
      </c>
    </row>
    <row r="82" spans="1:19" ht="11.25" customHeight="1">
      <c r="A82" s="92"/>
      <c r="B82" s="47"/>
      <c r="C82" s="93"/>
      <c r="D82" s="98"/>
      <c r="E82" s="99"/>
      <c r="F82" s="99"/>
      <c r="G82" s="99"/>
      <c r="H82" s="99"/>
      <c r="I82" s="99"/>
      <c r="J82" s="99"/>
      <c r="K82" s="100"/>
      <c r="L82" s="98"/>
      <c r="M82" s="99"/>
      <c r="N82" s="99"/>
      <c r="O82" s="99"/>
      <c r="P82" s="99"/>
      <c r="Q82" s="99"/>
      <c r="R82" s="99"/>
      <c r="S82" s="100"/>
    </row>
    <row r="83" spans="1:20" ht="14.25" thickBot="1">
      <c r="A83" s="88"/>
      <c r="B83" s="58"/>
      <c r="C83" s="89" t="s">
        <v>46</v>
      </c>
      <c r="D83" s="101">
        <f aca="true" t="shared" si="25" ref="D83:I83">D81-D47</f>
        <v>-171</v>
      </c>
      <c r="E83" s="101">
        <f t="shared" si="25"/>
        <v>591</v>
      </c>
      <c r="F83" s="101">
        <f t="shared" si="25"/>
        <v>-905</v>
      </c>
      <c r="G83" s="101">
        <f t="shared" si="25"/>
        <v>-62</v>
      </c>
      <c r="H83" s="101">
        <f t="shared" si="25"/>
        <v>58</v>
      </c>
      <c r="I83" s="102">
        <f t="shared" si="25"/>
        <v>-70</v>
      </c>
      <c r="J83" s="102">
        <f>J81-J47</f>
        <v>259</v>
      </c>
      <c r="K83" s="102">
        <f>K81-K47</f>
        <v>-42</v>
      </c>
      <c r="L83" s="101">
        <f aca="true" t="shared" si="26" ref="L83:Q83">L81-L47</f>
        <v>0</v>
      </c>
      <c r="M83" s="101">
        <f t="shared" si="26"/>
        <v>0</v>
      </c>
      <c r="N83" s="101">
        <f t="shared" si="26"/>
        <v>0</v>
      </c>
      <c r="O83" s="101">
        <f t="shared" si="26"/>
        <v>0</v>
      </c>
      <c r="P83" s="101">
        <f t="shared" si="26"/>
        <v>0</v>
      </c>
      <c r="Q83" s="102">
        <f t="shared" si="26"/>
        <v>0</v>
      </c>
      <c r="R83" s="102">
        <f>R81-R47</f>
        <v>0</v>
      </c>
      <c r="S83" s="102">
        <f>S81-S47</f>
        <v>0</v>
      </c>
      <c r="T83" s="108"/>
    </row>
  </sheetData>
  <sheetProtection/>
  <mergeCells count="12">
    <mergeCell ref="A54:C56"/>
    <mergeCell ref="A1:C1"/>
    <mergeCell ref="L1:S1"/>
    <mergeCell ref="L2:S3"/>
    <mergeCell ref="A2:C4"/>
    <mergeCell ref="A53:C53"/>
    <mergeCell ref="L53:S53"/>
    <mergeCell ref="D1:K1"/>
    <mergeCell ref="D2:K3"/>
    <mergeCell ref="D53:K53"/>
    <mergeCell ref="D54:K55"/>
    <mergeCell ref="L54:S5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21" sqref="E21"/>
    </sheetView>
  </sheetViews>
  <sheetFormatPr defaultColWidth="9.140625" defaultRowHeight="12.75"/>
  <cols>
    <col min="3" max="3" width="79.57421875" style="0" bestFit="1" customWidth="1"/>
    <col min="4" max="4" width="13.421875" style="0" bestFit="1" customWidth="1"/>
    <col min="6" max="6" width="12.00390625" style="0" bestFit="1" customWidth="1"/>
  </cols>
  <sheetData>
    <row r="1" spans="1:4" ht="15">
      <c r="A1" s="103"/>
      <c r="B1" s="160" t="s">
        <v>77</v>
      </c>
      <c r="C1" s="161"/>
      <c r="D1" s="162"/>
    </row>
    <row r="2" spans="1:4" ht="15">
      <c r="A2" s="104"/>
      <c r="B2" s="163"/>
      <c r="C2" s="163"/>
      <c r="D2" s="164"/>
    </row>
    <row r="3" spans="1:4" ht="15">
      <c r="A3" s="105" t="s">
        <v>78</v>
      </c>
      <c r="B3" s="106" t="s">
        <v>79</v>
      </c>
      <c r="C3" s="106" t="s">
        <v>80</v>
      </c>
      <c r="D3" s="107" t="s">
        <v>81</v>
      </c>
    </row>
    <row r="4" spans="1:4" ht="15">
      <c r="A4" s="128" t="s">
        <v>102</v>
      </c>
      <c r="B4" s="129">
        <v>2019</v>
      </c>
      <c r="C4" s="126" t="s">
        <v>93</v>
      </c>
      <c r="D4" s="131">
        <v>90000</v>
      </c>
    </row>
    <row r="5" spans="1:5" ht="15">
      <c r="A5" s="130" t="s">
        <v>103</v>
      </c>
      <c r="B5" s="129">
        <v>2019</v>
      </c>
      <c r="C5" s="126" t="s">
        <v>98</v>
      </c>
      <c r="D5" s="131">
        <v>160000</v>
      </c>
      <c r="E5" s="135"/>
    </row>
    <row r="6" spans="1:5" ht="15">
      <c r="A6" s="130" t="s">
        <v>104</v>
      </c>
      <c r="B6" s="133">
        <v>2019</v>
      </c>
      <c r="C6" s="134" t="s">
        <v>96</v>
      </c>
      <c r="D6" s="132">
        <v>50000</v>
      </c>
      <c r="E6" s="135"/>
    </row>
    <row r="7" spans="1:5" ht="15">
      <c r="A7" s="130" t="s">
        <v>105</v>
      </c>
      <c r="B7" s="129">
        <v>2019</v>
      </c>
      <c r="C7" s="126" t="s">
        <v>94</v>
      </c>
      <c r="D7" s="131">
        <v>280000</v>
      </c>
      <c r="E7" s="135"/>
    </row>
    <row r="8" spans="1:5" ht="15">
      <c r="A8" s="130" t="s">
        <v>106</v>
      </c>
      <c r="B8" s="129">
        <v>2019</v>
      </c>
      <c r="C8" s="126" t="s">
        <v>85</v>
      </c>
      <c r="D8" s="131">
        <v>49505</v>
      </c>
      <c r="E8" s="136"/>
    </row>
    <row r="9" spans="1:5" ht="15">
      <c r="A9" s="128" t="s">
        <v>107</v>
      </c>
      <c r="B9" s="129">
        <v>2019</v>
      </c>
      <c r="C9" s="126" t="s">
        <v>83</v>
      </c>
      <c r="D9" s="131">
        <v>100000</v>
      </c>
      <c r="E9" s="135"/>
    </row>
    <row r="10" spans="1:5" ht="15">
      <c r="A10" s="130" t="s">
        <v>108</v>
      </c>
      <c r="B10" s="129">
        <v>2019</v>
      </c>
      <c r="C10" s="126" t="s">
        <v>116</v>
      </c>
      <c r="D10" s="131">
        <v>50000</v>
      </c>
      <c r="E10" s="135"/>
    </row>
    <row r="11" spans="1:5" ht="15">
      <c r="A11" s="130" t="s">
        <v>109</v>
      </c>
      <c r="B11" s="129">
        <v>2019</v>
      </c>
      <c r="C11" s="126" t="s">
        <v>117</v>
      </c>
      <c r="D11" s="131">
        <v>50000</v>
      </c>
      <c r="E11" s="135"/>
    </row>
    <row r="12" spans="1:5" ht="15">
      <c r="A12" s="130" t="s">
        <v>110</v>
      </c>
      <c r="B12" s="129">
        <v>2019</v>
      </c>
      <c r="C12" s="126" t="s">
        <v>92</v>
      </c>
      <c r="D12" s="131">
        <v>40000</v>
      </c>
      <c r="E12" s="135"/>
    </row>
    <row r="13" spans="1:5" ht="15">
      <c r="A13" s="130" t="s">
        <v>100</v>
      </c>
      <c r="B13" s="133">
        <v>2019</v>
      </c>
      <c r="C13" s="134" t="s">
        <v>87</v>
      </c>
      <c r="D13" s="132">
        <v>90000</v>
      </c>
      <c r="E13" s="135"/>
    </row>
    <row r="14" spans="1:6" ht="15">
      <c r="A14" s="128" t="s">
        <v>101</v>
      </c>
      <c r="B14" s="129">
        <v>2019</v>
      </c>
      <c r="C14" s="127" t="s">
        <v>97</v>
      </c>
      <c r="D14" s="131">
        <v>40000</v>
      </c>
      <c r="E14" s="135"/>
      <c r="F14" s="137"/>
    </row>
    <row r="15" spans="1:6" ht="15.75" thickBot="1">
      <c r="A15" s="130"/>
      <c r="B15" s="129"/>
      <c r="C15" s="127"/>
      <c r="D15" s="131"/>
      <c r="E15" s="135"/>
      <c r="F15" s="137"/>
    </row>
    <row r="16" spans="1:6" ht="15.75" thickBot="1">
      <c r="A16" s="139"/>
      <c r="B16" s="138"/>
      <c r="C16" s="140" t="s">
        <v>115</v>
      </c>
      <c r="D16" s="141">
        <f>SUM(D4:D15)</f>
        <v>999505</v>
      </c>
      <c r="E16" s="135"/>
      <c r="F16" s="137"/>
    </row>
    <row r="17" spans="1:6" ht="15">
      <c r="A17" s="130"/>
      <c r="B17" s="129"/>
      <c r="C17" s="127"/>
      <c r="D17" s="131"/>
      <c r="E17" s="135"/>
      <c r="F17" s="137"/>
    </row>
    <row r="18" spans="1:5" ht="15">
      <c r="A18" s="136"/>
      <c r="B18" s="129">
        <v>2019</v>
      </c>
      <c r="C18" s="134" t="s">
        <v>86</v>
      </c>
      <c r="D18" s="132">
        <v>24900</v>
      </c>
      <c r="E18" s="135" t="s">
        <v>114</v>
      </c>
    </row>
    <row r="19" spans="1:5" ht="15">
      <c r="A19" s="130"/>
      <c r="B19" s="129">
        <v>2019</v>
      </c>
      <c r="C19" s="126" t="s">
        <v>99</v>
      </c>
      <c r="D19" s="132">
        <v>40000</v>
      </c>
      <c r="E19" s="135" t="s">
        <v>112</v>
      </c>
    </row>
    <row r="20" spans="1:5" ht="15">
      <c r="A20" s="130"/>
      <c r="B20" s="129">
        <v>2020</v>
      </c>
      <c r="C20" s="127" t="s">
        <v>82</v>
      </c>
      <c r="D20" s="131">
        <v>160000</v>
      </c>
      <c r="E20" s="135" t="s">
        <v>111</v>
      </c>
    </row>
    <row r="21" spans="1:5" ht="15">
      <c r="A21" s="130"/>
      <c r="B21" s="129">
        <v>2020</v>
      </c>
      <c r="C21" s="126" t="s">
        <v>90</v>
      </c>
      <c r="D21" s="132">
        <v>104710</v>
      </c>
      <c r="E21" s="135" t="s">
        <v>113</v>
      </c>
    </row>
    <row r="22" spans="1:5" ht="15">
      <c r="A22" s="130"/>
      <c r="B22" s="129">
        <v>2019</v>
      </c>
      <c r="C22" s="126" t="s">
        <v>88</v>
      </c>
      <c r="D22" s="132" t="s">
        <v>89</v>
      </c>
      <c r="E22" s="135" t="s">
        <v>112</v>
      </c>
    </row>
    <row r="23" spans="1:5" ht="15">
      <c r="A23" s="130"/>
      <c r="B23" s="129">
        <v>2019</v>
      </c>
      <c r="C23" s="126" t="s">
        <v>91</v>
      </c>
      <c r="D23" s="131">
        <v>40000</v>
      </c>
      <c r="E23" s="135" t="s">
        <v>112</v>
      </c>
    </row>
    <row r="24" spans="1:5" ht="12.75">
      <c r="A24" s="135"/>
      <c r="B24" s="135"/>
      <c r="C24" s="135"/>
      <c r="D24" s="135"/>
      <c r="E24" s="135"/>
    </row>
  </sheetData>
  <sheetProtection/>
  <mergeCells count="1">
    <mergeCell ref="B1:D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Martina Pavlíčková</cp:lastModifiedBy>
  <cp:lastPrinted>2019-07-24T09:25:31Z</cp:lastPrinted>
  <dcterms:created xsi:type="dcterms:W3CDTF">2013-09-19T08:15:37Z</dcterms:created>
  <dcterms:modified xsi:type="dcterms:W3CDTF">2019-07-24T09:25:35Z</dcterms:modified>
  <cp:category/>
  <cp:version/>
  <cp:contentType/>
  <cp:contentStatus/>
</cp:coreProperties>
</file>