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tabRatio="369" activeTab="0"/>
  </bookViews>
  <sheets>
    <sheet name="rozpočet vs čerpání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<sst xmlns="http://schemas.openxmlformats.org/spreadsheetml/2006/main" count="90" uniqueCount="79">
  <si>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>CELKEM</t>
  </si>
  <si>
    <t>Spotřeba materiálu</t>
  </si>
  <si>
    <t>spotřební a režijní materiál</t>
  </si>
  <si>
    <t>Spotřeba energie</t>
  </si>
  <si>
    <t>voda</t>
  </si>
  <si>
    <t>elektrická energie</t>
  </si>
  <si>
    <t>Nákup zboží - kavárna</t>
  </si>
  <si>
    <t>Opravy a udržování</t>
  </si>
  <si>
    <t>Cestovné</t>
  </si>
  <si>
    <t>Náklady na reprezentaci</t>
  </si>
  <si>
    <t>Ostatní služby</t>
  </si>
  <si>
    <t>nákup tepla</t>
  </si>
  <si>
    <t>hovorné a poštovné</t>
  </si>
  <si>
    <t>revize</t>
  </si>
  <si>
    <t>pořady MěKS</t>
  </si>
  <si>
    <t>pořady kina</t>
  </si>
  <si>
    <t>pořady Muzeum</t>
  </si>
  <si>
    <t>ostatní výše nezařazené sl.</t>
  </si>
  <si>
    <t>Mzdové náklady</t>
  </si>
  <si>
    <t>Zákonné soc. pojištění</t>
  </si>
  <si>
    <t>Jiné sociální pojištění</t>
  </si>
  <si>
    <t>Zákonné soc.náklady</t>
  </si>
  <si>
    <t>Jiné pokuty a penále</t>
  </si>
  <si>
    <t xml:space="preserve"> Manka a škody</t>
  </si>
  <si>
    <t>Ostatní náklady z činnosti</t>
  </si>
  <si>
    <t xml:space="preserve">pojištění </t>
  </si>
  <si>
    <t>Odpisy dlouhod.majetku</t>
  </si>
  <si>
    <t>Náklady z drob.dl.majetku</t>
  </si>
  <si>
    <t>Ostatní finanční náklady</t>
  </si>
  <si>
    <t>Náklady celkem:</t>
  </si>
  <si>
    <t>Výnosy z prodeje služeb</t>
  </si>
  <si>
    <t>tržby MěKS</t>
  </si>
  <si>
    <t>tržby kino</t>
  </si>
  <si>
    <t>tržby galerie</t>
  </si>
  <si>
    <t>tržby Muzeum</t>
  </si>
  <si>
    <t>ostatní nezařazené tržby</t>
  </si>
  <si>
    <t>Výnosy z pronájmu</t>
  </si>
  <si>
    <t>Prodej zboží+tržba kavárna</t>
  </si>
  <si>
    <t>Jiné výnosy z vl. výkonů</t>
  </si>
  <si>
    <t>Zúčtování fondů</t>
  </si>
  <si>
    <t>Ostatní výnosy z činnosti</t>
  </si>
  <si>
    <t>ost. výnosy PO</t>
  </si>
  <si>
    <t>Úroky</t>
  </si>
  <si>
    <t>Ost. finanční výnosy</t>
  </si>
  <si>
    <t>Výnosy celkem</t>
  </si>
  <si>
    <t>Dotace JmK, MK, MPSV</t>
  </si>
  <si>
    <t>Výnosy celkem vč.dotace JmK</t>
  </si>
  <si>
    <t>Hospodářský výsledek</t>
  </si>
  <si>
    <t>ÚČET:</t>
  </si>
  <si>
    <t>Provozní příspěvek - zřizovatel</t>
  </si>
  <si>
    <t>Muz.</t>
  </si>
  <si>
    <t>Provozní přísp.-rozpuštění dotace</t>
  </si>
  <si>
    <t>TN, TTV</t>
  </si>
  <si>
    <t>tržby TN TTV</t>
  </si>
  <si>
    <t>ostatní kulturní akce</t>
  </si>
  <si>
    <t>TIC</t>
  </si>
  <si>
    <t>pohonné hmoty</t>
  </si>
  <si>
    <t>tisk Tišnovských novin</t>
  </si>
  <si>
    <t>čistící prostředky</t>
  </si>
  <si>
    <t>mzdy</t>
  </si>
  <si>
    <t>dohody</t>
  </si>
  <si>
    <t>Silniční daň</t>
  </si>
  <si>
    <t>bankovní poplatky</t>
  </si>
  <si>
    <t>Kino</t>
  </si>
  <si>
    <t>Galerie</t>
  </si>
  <si>
    <t xml:space="preserve">MěKS Tišnov </t>
  </si>
  <si>
    <t>knih.</t>
  </si>
  <si>
    <t>Mlýnská</t>
  </si>
  <si>
    <t>nákup knih</t>
  </si>
  <si>
    <t>tržby knihovna</t>
  </si>
  <si>
    <t>pořady galerie</t>
  </si>
  <si>
    <t>tržby ostatní kulturní akce</t>
  </si>
  <si>
    <t>Ostatní náklady</t>
  </si>
  <si>
    <t>rozpočet 2018</t>
  </si>
  <si>
    <t>DPH krácené koeficientem</t>
  </si>
  <si>
    <t>Náklady z vyřazených pohledývek</t>
  </si>
  <si>
    <t>Kurzové ztráty</t>
  </si>
  <si>
    <t>Kurzové zisky</t>
  </si>
  <si>
    <t>tržby TIC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</si>
</sst>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[$-405]d\.\ mmmm\ yyyy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"/>
  </numFmts>
  <fonts count="52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.5"/>
      <color theme="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medium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34" borderId="29" xfId="0" applyNumberFormat="1" applyFont="1" applyFill="1" applyBorder="1" applyAlignment="1">
      <alignment/>
    </xf>
    <xf numFmtId="3" fontId="6" fillId="34" borderId="30" xfId="0" applyNumberFormat="1" applyFont="1" applyFill="1" applyBorder="1" applyAlignment="1">
      <alignment/>
    </xf>
    <xf numFmtId="3" fontId="6" fillId="34" borderId="31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6" fillId="34" borderId="36" xfId="0" applyNumberFormat="1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7" fillId="33" borderId="38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164" fontId="8" fillId="34" borderId="0" xfId="34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14" fontId="4" fillId="0" borderId="41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6" borderId="30" xfId="0" applyNumberFormat="1" applyFont="1" applyFill="1" applyBorder="1" applyAlignment="1">
      <alignment/>
    </xf>
    <xf numFmtId="3" fontId="50" fillId="39" borderId="10" xfId="0" applyNumberFormat="1" applyFont="1" applyFill="1" applyBorder="1" applyAlignment="1">
      <alignment/>
    </xf>
    <xf numFmtId="3" fontId="50" fillId="40" borderId="30" xfId="0" applyNumberFormat="1" applyFont="1" applyFill="1" applyBorder="1" applyAlignment="1">
      <alignment/>
    </xf>
    <xf numFmtId="3" fontId="50" fillId="40" borderId="31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3" fontId="7" fillId="33" borderId="5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34" borderId="25" xfId="0" applyNumberFormat="1" applyFont="1" applyFill="1" applyBorder="1" applyAlignment="1">
      <alignment/>
    </xf>
    <xf numFmtId="3" fontId="3" fillId="36" borderId="32" xfId="0" applyNumberFormat="1" applyFont="1" applyFill="1" applyBorder="1" applyAlignment="1">
      <alignment/>
    </xf>
    <xf numFmtId="3" fontId="3" fillId="36" borderId="33" xfId="0" applyNumberFormat="1" applyFont="1" applyFill="1" applyBorder="1" applyAlignment="1">
      <alignment/>
    </xf>
    <xf numFmtId="3" fontId="3" fillId="36" borderId="34" xfId="0" applyNumberFormat="1" applyFont="1" applyFill="1" applyBorder="1" applyAlignment="1">
      <alignment/>
    </xf>
    <xf numFmtId="3" fontId="3" fillId="36" borderId="51" xfId="0" applyNumberFormat="1" applyFont="1" applyFill="1" applyBorder="1" applyAlignment="1">
      <alignment/>
    </xf>
    <xf numFmtId="3" fontId="3" fillId="36" borderId="52" xfId="0" applyNumberFormat="1" applyFont="1" applyFill="1" applyBorder="1" applyAlignment="1">
      <alignment/>
    </xf>
    <xf numFmtId="3" fontId="3" fillId="36" borderId="18" xfId="0" applyNumberFormat="1" applyFont="1" applyFill="1" applyBorder="1" applyAlignment="1">
      <alignment/>
    </xf>
    <xf numFmtId="3" fontId="3" fillId="36" borderId="35" xfId="0" applyNumberFormat="1" applyFont="1" applyFill="1" applyBorder="1" applyAlignment="1">
      <alignment/>
    </xf>
    <xf numFmtId="3" fontId="3" fillId="36" borderId="36" xfId="0" applyNumberFormat="1" applyFont="1" applyFill="1" applyBorder="1" applyAlignment="1">
      <alignment/>
    </xf>
    <xf numFmtId="3" fontId="6" fillId="41" borderId="18" xfId="0" applyNumberFormat="1" applyFont="1" applyFill="1" applyBorder="1" applyAlignment="1">
      <alignment/>
    </xf>
    <xf numFmtId="3" fontId="6" fillId="41" borderId="28" xfId="0" applyNumberFormat="1" applyFont="1" applyFill="1" applyBorder="1" applyAlignment="1">
      <alignment/>
    </xf>
    <xf numFmtId="3" fontId="6" fillId="41" borderId="35" xfId="0" applyNumberFormat="1" applyFont="1" applyFill="1" applyBorder="1" applyAlignment="1">
      <alignment/>
    </xf>
    <xf numFmtId="3" fontId="6" fillId="41" borderId="36" xfId="0" applyNumberFormat="1" applyFont="1" applyFill="1" applyBorder="1" applyAlignment="1">
      <alignment/>
    </xf>
    <xf numFmtId="3" fontId="6" fillId="35" borderId="36" xfId="0" applyNumberFormat="1" applyFont="1" applyFill="1" applyBorder="1" applyAlignment="1">
      <alignment/>
    </xf>
    <xf numFmtId="3" fontId="6" fillId="41" borderId="28" xfId="0" applyNumberFormat="1" applyFont="1" applyFill="1" applyBorder="1" applyAlignment="1">
      <alignment/>
    </xf>
    <xf numFmtId="3" fontId="6" fillId="41" borderId="24" xfId="0" applyNumberFormat="1" applyFont="1" applyFill="1" applyBorder="1" applyAlignment="1">
      <alignment/>
    </xf>
    <xf numFmtId="3" fontId="6" fillId="35" borderId="29" xfId="0" applyNumberFormat="1" applyFont="1" applyFill="1" applyBorder="1" applyAlignment="1">
      <alignment/>
    </xf>
    <xf numFmtId="3" fontId="3" fillId="18" borderId="53" xfId="0" applyNumberFormat="1" applyFont="1" applyFill="1" applyBorder="1" applyAlignment="1">
      <alignment horizontal="center" vertical="top" wrapText="1"/>
    </xf>
    <xf numFmtId="3" fontId="3" fillId="18" borderId="54" xfId="0" applyNumberFormat="1" applyFont="1" applyFill="1" applyBorder="1" applyAlignment="1">
      <alignment horizontal="center" vertical="top" wrapText="1"/>
    </xf>
    <xf numFmtId="3" fontId="3" fillId="18" borderId="55" xfId="0" applyNumberFormat="1" applyFont="1" applyFill="1" applyBorder="1" applyAlignment="1">
      <alignment horizontal="center" vertical="top" wrapText="1"/>
    </xf>
    <xf numFmtId="3" fontId="3" fillId="18" borderId="56" xfId="0" applyNumberFormat="1" applyFont="1" applyFill="1" applyBorder="1" applyAlignment="1">
      <alignment horizontal="center" vertical="top" wrapText="1"/>
    </xf>
    <xf numFmtId="3" fontId="3" fillId="18" borderId="57" xfId="0" applyNumberFormat="1" applyFont="1" applyFill="1" applyBorder="1" applyAlignment="1">
      <alignment horizontal="center" vertical="top" wrapText="1"/>
    </xf>
    <xf numFmtId="3" fontId="3" fillId="18" borderId="58" xfId="0" applyNumberFormat="1" applyFont="1" applyFill="1" applyBorder="1" applyAlignment="1">
      <alignment horizontal="center" vertical="top" wrapText="1"/>
    </xf>
    <xf numFmtId="3" fontId="2" fillId="0" borderId="5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/>
    </xf>
    <xf numFmtId="3" fontId="51" fillId="0" borderId="60" xfId="0" applyNumberFormat="1" applyFont="1" applyBorder="1" applyAlignment="1">
      <alignment horizontal="center"/>
    </xf>
    <xf numFmtId="3" fontId="51" fillId="0" borderId="61" xfId="0" applyNumberFormat="1" applyFont="1" applyBorder="1" applyAlignment="1">
      <alignment horizontal="center"/>
    </xf>
    <xf numFmtId="3" fontId="51" fillId="0" borderId="62" xfId="0" applyNumberFormat="1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9.140625" style="1" customWidth="1"/>
    <col min="2" max="2" width="0.42578125" style="1" customWidth="1"/>
    <col min="3" max="3" width="30.57421875" style="1" bestFit="1" customWidth="1"/>
    <col min="4" max="16384" width="9.140625" style="1" customWidth="1"/>
  </cols>
  <sheetData>
    <row r="1" spans="1:11" ht="18.75">
      <c r="A1" s="129"/>
      <c r="B1" s="129"/>
      <c r="C1" s="129"/>
      <c r="D1" s="130" t="s">
        <v>65</v>
      </c>
      <c r="E1" s="131"/>
      <c r="F1" s="131"/>
      <c r="G1" s="131"/>
      <c r="H1" s="131"/>
      <c r="I1" s="131"/>
      <c r="J1" s="131"/>
      <c r="K1" s="132"/>
    </row>
    <row r="2" spans="1:11" ht="12.75" customHeight="1">
      <c r="A2" s="127" t="s">
        <v>48</v>
      </c>
      <c r="B2" s="128"/>
      <c r="C2" s="128"/>
      <c r="D2" s="121" t="s">
        <v>73</v>
      </c>
      <c r="E2" s="122"/>
      <c r="F2" s="122"/>
      <c r="G2" s="122"/>
      <c r="H2" s="122"/>
      <c r="I2" s="122"/>
      <c r="J2" s="122"/>
      <c r="K2" s="123"/>
    </row>
    <row r="3" spans="1:11" ht="12.75" customHeight="1">
      <c r="A3" s="127"/>
      <c r="B3" s="128"/>
      <c r="C3" s="128"/>
      <c r="D3" s="124"/>
      <c r="E3" s="125"/>
      <c r="F3" s="125"/>
      <c r="G3" s="125"/>
      <c r="H3" s="125"/>
      <c r="I3" s="125"/>
      <c r="J3" s="125"/>
      <c r="K3" s="126"/>
    </row>
    <row r="4" spans="1:11" ht="12.75">
      <c r="A4" s="127"/>
      <c r="B4" s="128"/>
      <c r="C4" s="128"/>
      <c r="D4" s="2" t="s">
        <v>0</v>
      </c>
      <c r="E4" s="3" t="s">
        <v>52</v>
      </c>
      <c r="F4" s="3" t="s">
        <v>67</v>
      </c>
      <c r="G4" s="3" t="s">
        <v>63</v>
      </c>
      <c r="H4" s="4" t="s">
        <v>64</v>
      </c>
      <c r="I4" s="5" t="s">
        <v>50</v>
      </c>
      <c r="J4" s="5" t="s">
        <v>66</v>
      </c>
      <c r="K4" s="6" t="s">
        <v>55</v>
      </c>
    </row>
    <row r="5" spans="1:11" ht="11.25" customHeight="1">
      <c r="A5" s="7">
        <v>501</v>
      </c>
      <c r="B5" s="8"/>
      <c r="C5" s="9" t="s">
        <v>1</v>
      </c>
      <c r="D5" s="10">
        <f aca="true" t="shared" si="0" ref="D5:K5">SUM(D6:D10)</f>
        <v>1751</v>
      </c>
      <c r="E5" s="11">
        <f>SUM(E6:E10)</f>
        <v>1028</v>
      </c>
      <c r="F5" s="11">
        <f t="shared" si="0"/>
        <v>135</v>
      </c>
      <c r="G5" s="11">
        <f t="shared" si="0"/>
        <v>35</v>
      </c>
      <c r="H5" s="11">
        <f t="shared" si="0"/>
        <v>11</v>
      </c>
      <c r="I5" s="11">
        <f t="shared" si="0"/>
        <v>62</v>
      </c>
      <c r="J5" s="11">
        <f t="shared" si="0"/>
        <v>400</v>
      </c>
      <c r="K5" s="12">
        <f t="shared" si="0"/>
        <v>80</v>
      </c>
    </row>
    <row r="6" spans="1:12" ht="11.25" customHeight="1">
      <c r="A6" s="13"/>
      <c r="B6" s="14"/>
      <c r="C6" s="15" t="s">
        <v>2</v>
      </c>
      <c r="D6" s="16">
        <f>SUM(E6:K6)</f>
        <v>338</v>
      </c>
      <c r="E6" s="17">
        <v>18</v>
      </c>
      <c r="F6" s="17">
        <v>120</v>
      </c>
      <c r="G6" s="17">
        <v>30</v>
      </c>
      <c r="H6" s="17">
        <v>10</v>
      </c>
      <c r="I6" s="18">
        <v>50</v>
      </c>
      <c r="J6" s="18">
        <v>40</v>
      </c>
      <c r="K6" s="19">
        <v>70</v>
      </c>
      <c r="L6" s="103"/>
    </row>
    <row r="7" spans="1:11" ht="11.25" customHeight="1">
      <c r="A7" s="13"/>
      <c r="B7" s="14"/>
      <c r="C7" s="20" t="s">
        <v>58</v>
      </c>
      <c r="D7" s="16">
        <f>SUM(E7:K7)</f>
        <v>63</v>
      </c>
      <c r="E7" s="17"/>
      <c r="F7" s="17">
        <v>15</v>
      </c>
      <c r="G7" s="17">
        <v>5</v>
      </c>
      <c r="H7" s="17">
        <v>1</v>
      </c>
      <c r="I7" s="18">
        <v>12</v>
      </c>
      <c r="J7" s="18">
        <v>20</v>
      </c>
      <c r="K7" s="19">
        <v>10</v>
      </c>
    </row>
    <row r="8" spans="1:11" ht="11.25" customHeight="1">
      <c r="A8" s="13"/>
      <c r="B8" s="14"/>
      <c r="C8" s="21" t="s">
        <v>56</v>
      </c>
      <c r="D8" s="16">
        <f>SUM(E8:K8)</f>
        <v>20</v>
      </c>
      <c r="E8" s="17">
        <v>20</v>
      </c>
      <c r="F8" s="17"/>
      <c r="G8" s="17"/>
      <c r="H8" s="17"/>
      <c r="I8" s="18"/>
      <c r="J8" s="18"/>
      <c r="K8" s="19"/>
    </row>
    <row r="9" spans="1:11" ht="11.25" customHeight="1">
      <c r="A9" s="13"/>
      <c r="B9" s="14"/>
      <c r="C9" s="21" t="s">
        <v>68</v>
      </c>
      <c r="D9" s="16">
        <f>SUM(E9:K9)</f>
        <v>340</v>
      </c>
      <c r="E9" s="119"/>
      <c r="F9" s="22"/>
      <c r="G9" s="22"/>
      <c r="H9" s="22"/>
      <c r="I9" s="23"/>
      <c r="J9" s="23">
        <v>340</v>
      </c>
      <c r="K9" s="24"/>
    </row>
    <row r="10" spans="1:11" ht="11.25" customHeight="1">
      <c r="A10" s="25"/>
      <c r="B10" s="26"/>
      <c r="C10" s="15" t="s">
        <v>57</v>
      </c>
      <c r="D10" s="16">
        <f>SUM(E10:K10)</f>
        <v>990</v>
      </c>
      <c r="E10" s="120">
        <v>990</v>
      </c>
      <c r="F10" s="27"/>
      <c r="G10" s="27"/>
      <c r="H10" s="27"/>
      <c r="I10" s="28"/>
      <c r="J10" s="28"/>
      <c r="K10" s="29"/>
    </row>
    <row r="11" spans="1:11" ht="11.25" customHeight="1">
      <c r="A11" s="30">
        <v>502</v>
      </c>
      <c r="B11" s="31"/>
      <c r="C11" s="32" t="s">
        <v>3</v>
      </c>
      <c r="D11" s="105">
        <f>SUM(D12:D14)</f>
        <v>837</v>
      </c>
      <c r="E11" s="106">
        <f>SUM(E12:E14)</f>
        <v>0</v>
      </c>
      <c r="F11" s="106">
        <f aca="true" t="shared" si="1" ref="F11:K11">SUM(F12:F14)</f>
        <v>0</v>
      </c>
      <c r="G11" s="106">
        <f t="shared" si="1"/>
        <v>349</v>
      </c>
      <c r="H11" s="106">
        <f t="shared" si="1"/>
        <v>50</v>
      </c>
      <c r="I11" s="106">
        <f t="shared" si="1"/>
        <v>140</v>
      </c>
      <c r="J11" s="106">
        <f t="shared" si="1"/>
        <v>178</v>
      </c>
      <c r="K11" s="107">
        <f t="shared" si="1"/>
        <v>120</v>
      </c>
    </row>
    <row r="12" spans="1:12" ht="11.25" customHeight="1">
      <c r="A12" s="25"/>
      <c r="B12" s="26"/>
      <c r="C12" s="15" t="s">
        <v>4</v>
      </c>
      <c r="D12" s="113">
        <f aca="true" t="shared" si="2" ref="D12:D18">SUM(E12:K12)</f>
        <v>110</v>
      </c>
      <c r="E12" s="48">
        <v>0</v>
      </c>
      <c r="F12" s="48">
        <v>0</v>
      </c>
      <c r="G12" s="48">
        <v>32</v>
      </c>
      <c r="H12" s="48">
        <v>5</v>
      </c>
      <c r="I12" s="49">
        <v>18</v>
      </c>
      <c r="J12" s="49">
        <v>20</v>
      </c>
      <c r="K12" s="117">
        <v>35</v>
      </c>
      <c r="L12" s="103"/>
    </row>
    <row r="13" spans="1:11" ht="11.25" customHeight="1">
      <c r="A13" s="25"/>
      <c r="B13" s="26"/>
      <c r="C13" s="15" t="s">
        <v>11</v>
      </c>
      <c r="D13" s="113">
        <f t="shared" si="2"/>
        <v>391</v>
      </c>
      <c r="E13" s="48">
        <v>0</v>
      </c>
      <c r="F13" s="48">
        <v>0</v>
      </c>
      <c r="G13" s="48">
        <v>200</v>
      </c>
      <c r="H13" s="48">
        <v>25</v>
      </c>
      <c r="I13" s="49">
        <v>67</v>
      </c>
      <c r="J13" s="49">
        <v>59</v>
      </c>
      <c r="K13" s="117">
        <v>40</v>
      </c>
    </row>
    <row r="14" spans="1:11" ht="11.25" customHeight="1">
      <c r="A14" s="25"/>
      <c r="B14" s="26"/>
      <c r="C14" s="15" t="s">
        <v>5</v>
      </c>
      <c r="D14" s="113">
        <f t="shared" si="2"/>
        <v>336</v>
      </c>
      <c r="E14" s="48">
        <v>0</v>
      </c>
      <c r="F14" s="48">
        <v>0</v>
      </c>
      <c r="G14" s="48">
        <v>117</v>
      </c>
      <c r="H14" s="48">
        <v>20</v>
      </c>
      <c r="I14" s="49">
        <v>55</v>
      </c>
      <c r="J14" s="49">
        <v>99</v>
      </c>
      <c r="K14" s="117">
        <v>45</v>
      </c>
    </row>
    <row r="15" spans="1:12" ht="11.25" customHeight="1">
      <c r="A15" s="30">
        <v>504</v>
      </c>
      <c r="B15" s="39"/>
      <c r="C15" s="32" t="s">
        <v>6</v>
      </c>
      <c r="D15" s="10">
        <f t="shared" si="2"/>
        <v>380</v>
      </c>
      <c r="E15" s="40">
        <v>0</v>
      </c>
      <c r="F15" s="40"/>
      <c r="G15" s="40">
        <v>180</v>
      </c>
      <c r="H15" s="40"/>
      <c r="I15" s="40">
        <v>170</v>
      </c>
      <c r="J15" s="40"/>
      <c r="K15" s="41">
        <v>30</v>
      </c>
      <c r="L15" s="103"/>
    </row>
    <row r="16" spans="1:11" ht="11.25" customHeight="1">
      <c r="A16" s="30">
        <v>511</v>
      </c>
      <c r="B16" s="31"/>
      <c r="C16" s="32" t="s">
        <v>7</v>
      </c>
      <c r="D16" s="10">
        <f t="shared" si="2"/>
        <v>210</v>
      </c>
      <c r="E16" s="40">
        <v>35</v>
      </c>
      <c r="F16" s="40">
        <v>25</v>
      </c>
      <c r="G16" s="53">
        <v>75</v>
      </c>
      <c r="H16" s="53">
        <v>18</v>
      </c>
      <c r="I16" s="42">
        <v>30</v>
      </c>
      <c r="J16" s="42">
        <v>25</v>
      </c>
      <c r="K16" s="41">
        <v>2</v>
      </c>
    </row>
    <row r="17" spans="1:11" ht="11.25" customHeight="1">
      <c r="A17" s="30">
        <v>512</v>
      </c>
      <c r="B17" s="31"/>
      <c r="C17" s="32" t="s">
        <v>8</v>
      </c>
      <c r="D17" s="10">
        <f t="shared" si="2"/>
        <v>61</v>
      </c>
      <c r="E17" s="40">
        <v>10</v>
      </c>
      <c r="F17" s="40">
        <v>25</v>
      </c>
      <c r="G17" s="40">
        <v>5</v>
      </c>
      <c r="H17" s="40">
        <v>8</v>
      </c>
      <c r="I17" s="42">
        <v>3</v>
      </c>
      <c r="J17" s="42">
        <v>7</v>
      </c>
      <c r="K17" s="41">
        <v>3</v>
      </c>
    </row>
    <row r="18" spans="1:11" ht="11.25" customHeight="1">
      <c r="A18" s="30">
        <v>513</v>
      </c>
      <c r="B18" s="31"/>
      <c r="C18" s="32" t="s">
        <v>9</v>
      </c>
      <c r="D18" s="10">
        <f t="shared" si="2"/>
        <v>68</v>
      </c>
      <c r="E18" s="43">
        <v>4</v>
      </c>
      <c r="F18" s="43">
        <v>25</v>
      </c>
      <c r="G18" s="43">
        <v>2</v>
      </c>
      <c r="H18" s="43">
        <v>8</v>
      </c>
      <c r="I18" s="44">
        <v>8</v>
      </c>
      <c r="J18" s="44">
        <v>20</v>
      </c>
      <c r="K18" s="45">
        <v>1</v>
      </c>
    </row>
    <row r="19" spans="1:11" ht="11.25" customHeight="1">
      <c r="A19" s="30">
        <v>518</v>
      </c>
      <c r="B19" s="31"/>
      <c r="C19" s="32" t="s">
        <v>10</v>
      </c>
      <c r="D19" s="33">
        <f aca="true" t="shared" si="3" ref="D19:I19">SUM(D20:D28)</f>
        <v>4985</v>
      </c>
      <c r="E19" s="46">
        <f t="shared" si="3"/>
        <v>257</v>
      </c>
      <c r="F19" s="34">
        <f t="shared" si="3"/>
        <v>2005</v>
      </c>
      <c r="G19" s="34">
        <f t="shared" si="3"/>
        <v>1827</v>
      </c>
      <c r="H19" s="34">
        <f t="shared" si="3"/>
        <v>149</v>
      </c>
      <c r="I19" s="34">
        <f t="shared" si="3"/>
        <v>168</v>
      </c>
      <c r="J19" s="34">
        <f>SUM(J20:J28)</f>
        <v>270</v>
      </c>
      <c r="K19" s="35">
        <f>SUM(K20:K28)</f>
        <v>309</v>
      </c>
    </row>
    <row r="20" spans="1:11" ht="11.25" customHeight="1">
      <c r="A20" s="25"/>
      <c r="B20" s="26"/>
      <c r="C20" s="15" t="s">
        <v>12</v>
      </c>
      <c r="D20" s="16">
        <f>SUM(E20:K20)</f>
        <v>205</v>
      </c>
      <c r="E20" s="36">
        <v>60</v>
      </c>
      <c r="F20" s="36">
        <v>32</v>
      </c>
      <c r="G20" s="36">
        <v>23</v>
      </c>
      <c r="H20" s="36">
        <v>5</v>
      </c>
      <c r="I20" s="37">
        <v>20</v>
      </c>
      <c r="J20" s="37">
        <v>50</v>
      </c>
      <c r="K20" s="38">
        <v>15</v>
      </c>
    </row>
    <row r="21" spans="1:11" ht="11.25" customHeight="1">
      <c r="A21" s="25"/>
      <c r="B21" s="26"/>
      <c r="C21" s="15" t="s">
        <v>13</v>
      </c>
      <c r="D21" s="16">
        <f aca="true" t="shared" si="4" ref="D21:D28">SUM(E21:K21)</f>
        <v>57</v>
      </c>
      <c r="E21" s="48">
        <v>2</v>
      </c>
      <c r="F21" s="48">
        <v>8</v>
      </c>
      <c r="G21" s="48">
        <v>14</v>
      </c>
      <c r="H21" s="48">
        <v>1</v>
      </c>
      <c r="I21" s="49">
        <v>10</v>
      </c>
      <c r="J21" s="49">
        <v>20</v>
      </c>
      <c r="K21" s="117">
        <v>2</v>
      </c>
    </row>
    <row r="22" spans="1:11" ht="11.25" customHeight="1">
      <c r="A22" s="25"/>
      <c r="B22" s="26"/>
      <c r="C22" s="15" t="s">
        <v>14</v>
      </c>
      <c r="D22" s="16">
        <f t="shared" si="4"/>
        <v>1050</v>
      </c>
      <c r="E22" s="48"/>
      <c r="F22" s="118">
        <v>1050</v>
      </c>
      <c r="G22" s="48"/>
      <c r="H22" s="48"/>
      <c r="I22" s="49"/>
      <c r="J22" s="49"/>
      <c r="K22" s="117"/>
    </row>
    <row r="23" spans="1:11" ht="11.25" customHeight="1">
      <c r="A23" s="25"/>
      <c r="B23" s="26"/>
      <c r="C23" s="15" t="s">
        <v>15</v>
      </c>
      <c r="D23" s="16">
        <f t="shared" si="4"/>
        <v>1750</v>
      </c>
      <c r="E23" s="48"/>
      <c r="F23" s="48"/>
      <c r="G23" s="48">
        <v>1750</v>
      </c>
      <c r="H23" s="48"/>
      <c r="I23" s="49"/>
      <c r="J23" s="49"/>
      <c r="K23" s="117"/>
    </row>
    <row r="24" spans="1:11" ht="11.25" customHeight="1">
      <c r="A24" s="25"/>
      <c r="B24" s="26"/>
      <c r="C24" s="15" t="s">
        <v>70</v>
      </c>
      <c r="D24" s="16">
        <f t="shared" si="4"/>
        <v>115</v>
      </c>
      <c r="E24" s="48"/>
      <c r="F24" s="48"/>
      <c r="G24" s="48"/>
      <c r="H24" s="48">
        <v>115</v>
      </c>
      <c r="I24" s="49"/>
      <c r="J24" s="49"/>
      <c r="K24" s="117"/>
    </row>
    <row r="25" spans="1:11" ht="11.25" customHeight="1">
      <c r="A25" s="25"/>
      <c r="B25" s="26"/>
      <c r="C25" s="15" t="s">
        <v>16</v>
      </c>
      <c r="D25" s="16">
        <f t="shared" si="4"/>
        <v>100</v>
      </c>
      <c r="E25" s="48"/>
      <c r="F25" s="48"/>
      <c r="G25" s="48"/>
      <c r="H25" s="48"/>
      <c r="I25" s="49">
        <v>100</v>
      </c>
      <c r="J25" s="49"/>
      <c r="K25" s="117"/>
    </row>
    <row r="26" spans="1:11" ht="11.25" customHeight="1">
      <c r="A26" s="25"/>
      <c r="B26" s="26"/>
      <c r="C26" s="15" t="s">
        <v>54</v>
      </c>
      <c r="D26" s="16">
        <f t="shared" si="4"/>
        <v>600</v>
      </c>
      <c r="E26" s="48"/>
      <c r="F26" s="48">
        <v>600</v>
      </c>
      <c r="G26" s="48"/>
      <c r="H26" s="48"/>
      <c r="I26" s="49"/>
      <c r="J26" s="49"/>
      <c r="K26" s="117"/>
    </row>
    <row r="27" spans="1:11" ht="11.25" customHeight="1">
      <c r="A27" s="25"/>
      <c r="B27" s="26"/>
      <c r="C27" s="15" t="s">
        <v>62</v>
      </c>
      <c r="D27" s="16">
        <f t="shared" si="4"/>
        <v>25</v>
      </c>
      <c r="E27" s="48"/>
      <c r="F27" s="48">
        <v>25</v>
      </c>
      <c r="G27" s="48"/>
      <c r="H27" s="48"/>
      <c r="I27" s="49"/>
      <c r="J27" s="49"/>
      <c r="K27" s="117"/>
    </row>
    <row r="28" spans="1:12" ht="11.25" customHeight="1">
      <c r="A28" s="25"/>
      <c r="B28" s="26"/>
      <c r="C28" s="15" t="s">
        <v>17</v>
      </c>
      <c r="D28" s="16">
        <f t="shared" si="4"/>
        <v>1083</v>
      </c>
      <c r="E28" s="48">
        <v>195</v>
      </c>
      <c r="F28" s="48">
        <v>290</v>
      </c>
      <c r="G28" s="48">
        <v>40</v>
      </c>
      <c r="H28" s="48">
        <v>28</v>
      </c>
      <c r="I28" s="49">
        <v>38</v>
      </c>
      <c r="J28" s="49">
        <v>200</v>
      </c>
      <c r="K28" s="117">
        <v>292</v>
      </c>
      <c r="L28" s="104"/>
    </row>
    <row r="29" spans="1:11" ht="11.25" customHeight="1">
      <c r="A29" s="30">
        <v>521</v>
      </c>
      <c r="B29" s="31"/>
      <c r="C29" s="32" t="s">
        <v>18</v>
      </c>
      <c r="D29" s="105">
        <f aca="true" t="shared" si="5" ref="D29:I29">SUM(D30:D31)</f>
        <v>6728</v>
      </c>
      <c r="E29" s="108">
        <f t="shared" si="5"/>
        <v>1128</v>
      </c>
      <c r="F29" s="108">
        <f t="shared" si="5"/>
        <v>1991</v>
      </c>
      <c r="G29" s="108">
        <f t="shared" si="5"/>
        <v>653</v>
      </c>
      <c r="H29" s="108">
        <f t="shared" si="5"/>
        <v>197</v>
      </c>
      <c r="I29" s="108">
        <f t="shared" si="5"/>
        <v>837</v>
      </c>
      <c r="J29" s="108">
        <f>SUM(J30:J31)</f>
        <v>1344</v>
      </c>
      <c r="K29" s="109">
        <f>SUM(K30:K31)</f>
        <v>578</v>
      </c>
    </row>
    <row r="30" spans="1:11" ht="11.25" customHeight="1">
      <c r="A30" s="50"/>
      <c r="B30" s="51"/>
      <c r="C30" s="52" t="s">
        <v>59</v>
      </c>
      <c r="D30" s="113">
        <f aca="true" t="shared" si="6" ref="D30:D39">SUM(E30:K30)</f>
        <v>5659</v>
      </c>
      <c r="E30" s="114">
        <v>833</v>
      </c>
      <c r="F30" s="114">
        <v>1881</v>
      </c>
      <c r="G30" s="114">
        <v>453</v>
      </c>
      <c r="H30" s="114">
        <v>0</v>
      </c>
      <c r="I30" s="115">
        <v>740</v>
      </c>
      <c r="J30" s="115">
        <v>1289</v>
      </c>
      <c r="K30" s="116">
        <v>463</v>
      </c>
    </row>
    <row r="31" spans="1:11" ht="11.25" customHeight="1">
      <c r="A31" s="50"/>
      <c r="B31" s="51"/>
      <c r="C31" s="52" t="s">
        <v>60</v>
      </c>
      <c r="D31" s="113">
        <f t="shared" si="6"/>
        <v>1069</v>
      </c>
      <c r="E31" s="114">
        <v>295</v>
      </c>
      <c r="F31" s="114">
        <v>110</v>
      </c>
      <c r="G31" s="114">
        <v>200</v>
      </c>
      <c r="H31" s="114">
        <v>197</v>
      </c>
      <c r="I31" s="115">
        <v>97</v>
      </c>
      <c r="J31" s="115">
        <v>55</v>
      </c>
      <c r="K31" s="116">
        <v>115</v>
      </c>
    </row>
    <row r="32" spans="1:11" ht="11.25" customHeight="1">
      <c r="A32" s="30">
        <v>524</v>
      </c>
      <c r="B32" s="31"/>
      <c r="C32" s="32" t="s">
        <v>19</v>
      </c>
      <c r="D32" s="110">
        <f t="shared" si="6"/>
        <v>1920</v>
      </c>
      <c r="E32" s="53">
        <v>283</v>
      </c>
      <c r="F32" s="53">
        <v>639</v>
      </c>
      <c r="G32" s="53">
        <v>154</v>
      </c>
      <c r="H32" s="53">
        <f>H30*0.34</f>
        <v>0</v>
      </c>
      <c r="I32" s="53">
        <v>250</v>
      </c>
      <c r="J32" s="53">
        <v>438</v>
      </c>
      <c r="K32" s="53">
        <v>156</v>
      </c>
    </row>
    <row r="33" spans="1:11" ht="11.25" customHeight="1">
      <c r="A33" s="30">
        <v>525</v>
      </c>
      <c r="B33" s="31"/>
      <c r="C33" s="32" t="s">
        <v>20</v>
      </c>
      <c r="D33" s="110">
        <f t="shared" si="6"/>
        <v>25</v>
      </c>
      <c r="E33" s="53"/>
      <c r="F33" s="53">
        <v>25</v>
      </c>
      <c r="G33" s="53"/>
      <c r="H33" s="53"/>
      <c r="I33" s="111"/>
      <c r="J33" s="111">
        <v>0</v>
      </c>
      <c r="K33" s="112"/>
    </row>
    <row r="34" spans="1:11" ht="11.25" customHeight="1">
      <c r="A34" s="30">
        <v>527</v>
      </c>
      <c r="B34" s="26"/>
      <c r="C34" s="32" t="s">
        <v>21</v>
      </c>
      <c r="D34" s="110">
        <f t="shared" si="6"/>
        <v>259</v>
      </c>
      <c r="E34" s="53">
        <v>45</v>
      </c>
      <c r="F34" s="53">
        <v>100</v>
      </c>
      <c r="G34" s="53">
        <v>20</v>
      </c>
      <c r="H34" s="53">
        <v>0</v>
      </c>
      <c r="I34" s="111">
        <v>30</v>
      </c>
      <c r="J34" s="111">
        <v>44</v>
      </c>
      <c r="K34" s="112">
        <v>20</v>
      </c>
    </row>
    <row r="35" spans="1:11" ht="11.25" customHeight="1">
      <c r="A35" s="30">
        <v>538</v>
      </c>
      <c r="B35" s="31"/>
      <c r="C35" s="32" t="s">
        <v>72</v>
      </c>
      <c r="D35" s="110">
        <f t="shared" si="6"/>
        <v>0</v>
      </c>
      <c r="E35" s="53"/>
      <c r="F35" s="53"/>
      <c r="G35" s="53"/>
      <c r="H35" s="53"/>
      <c r="I35" s="111"/>
      <c r="J35" s="111"/>
      <c r="K35" s="112"/>
    </row>
    <row r="36" spans="1:11" ht="11.25" customHeight="1">
      <c r="A36" s="30">
        <v>531</v>
      </c>
      <c r="B36" s="31"/>
      <c r="C36" s="32" t="s">
        <v>61</v>
      </c>
      <c r="D36" s="110">
        <f t="shared" si="6"/>
        <v>3</v>
      </c>
      <c r="E36" s="53">
        <v>3</v>
      </c>
      <c r="F36" s="53"/>
      <c r="G36" s="53"/>
      <c r="H36" s="53"/>
      <c r="I36" s="111"/>
      <c r="J36" s="111"/>
      <c r="K36" s="112"/>
    </row>
    <row r="37" spans="1:11" ht="11.25" customHeight="1">
      <c r="A37" s="30">
        <v>542</v>
      </c>
      <c r="B37" s="31"/>
      <c r="C37" s="32" t="s">
        <v>22</v>
      </c>
      <c r="D37" s="110">
        <f t="shared" si="6"/>
        <v>0</v>
      </c>
      <c r="E37" s="53"/>
      <c r="F37" s="53"/>
      <c r="G37" s="53"/>
      <c r="H37" s="53"/>
      <c r="I37" s="111"/>
      <c r="J37" s="111"/>
      <c r="K37" s="112"/>
    </row>
    <row r="38" spans="1:11" ht="11.25" customHeight="1">
      <c r="A38" s="30">
        <v>547</v>
      </c>
      <c r="B38" s="31"/>
      <c r="C38" s="32" t="s">
        <v>23</v>
      </c>
      <c r="D38" s="110">
        <f t="shared" si="6"/>
        <v>7</v>
      </c>
      <c r="E38" s="53"/>
      <c r="F38" s="53"/>
      <c r="G38" s="53"/>
      <c r="H38" s="53"/>
      <c r="I38" s="111">
        <v>7</v>
      </c>
      <c r="J38" s="111"/>
      <c r="K38" s="112"/>
    </row>
    <row r="39" spans="1:11" ht="11.25" customHeight="1">
      <c r="A39" s="30">
        <v>549</v>
      </c>
      <c r="B39" s="31"/>
      <c r="C39" s="32" t="s">
        <v>24</v>
      </c>
      <c r="D39" s="110">
        <f t="shared" si="6"/>
        <v>0</v>
      </c>
      <c r="E39" s="53">
        <f>SUM(E40)</f>
        <v>0</v>
      </c>
      <c r="F39" s="53">
        <f>SUM(F40)</f>
        <v>0</v>
      </c>
      <c r="G39" s="53">
        <f>SUM(G40)</f>
        <v>0</v>
      </c>
      <c r="H39" s="53">
        <f>SUM(H40)</f>
        <v>0</v>
      </c>
      <c r="I39" s="111"/>
      <c r="J39" s="111"/>
      <c r="K39" s="112"/>
    </row>
    <row r="40" spans="1:11" ht="11.25" customHeight="1">
      <c r="A40" s="25"/>
      <c r="B40" s="26"/>
      <c r="C40" s="15" t="s">
        <v>25</v>
      </c>
      <c r="D40" s="16"/>
      <c r="E40" s="36"/>
      <c r="F40" s="36">
        <v>0</v>
      </c>
      <c r="G40" s="36"/>
      <c r="H40" s="36"/>
      <c r="I40" s="37"/>
      <c r="J40" s="37"/>
      <c r="K40" s="38"/>
    </row>
    <row r="41" spans="1:11" ht="11.25" customHeight="1">
      <c r="A41" s="25"/>
      <c r="B41" s="26"/>
      <c r="C41" s="15" t="s">
        <v>74</v>
      </c>
      <c r="D41" s="16"/>
      <c r="E41" s="36"/>
      <c r="F41" s="36"/>
      <c r="G41" s="36"/>
      <c r="H41" s="36"/>
      <c r="I41" s="37"/>
      <c r="J41" s="37"/>
      <c r="K41" s="38"/>
    </row>
    <row r="42" spans="1:11" ht="11.25" customHeight="1">
      <c r="A42" s="30">
        <v>551</v>
      </c>
      <c r="B42" s="31"/>
      <c r="C42" s="32" t="s">
        <v>26</v>
      </c>
      <c r="D42" s="110">
        <f>SUM(E42:K42)</f>
        <v>552</v>
      </c>
      <c r="E42" s="53"/>
      <c r="F42" s="53">
        <v>0</v>
      </c>
      <c r="G42" s="53">
        <v>552</v>
      </c>
      <c r="H42" s="53"/>
      <c r="I42" s="111"/>
      <c r="J42" s="111"/>
      <c r="K42" s="112"/>
    </row>
    <row r="43" spans="1:11" ht="11.25" customHeight="1">
      <c r="A43" s="30">
        <v>557</v>
      </c>
      <c r="B43" s="31" t="s">
        <v>75</v>
      </c>
      <c r="C43" s="32"/>
      <c r="D43" s="110"/>
      <c r="E43" s="53"/>
      <c r="F43" s="53"/>
      <c r="G43" s="53"/>
      <c r="H43" s="53"/>
      <c r="I43" s="111"/>
      <c r="J43" s="111"/>
      <c r="K43" s="112"/>
    </row>
    <row r="44" spans="1:11" ht="11.25" customHeight="1">
      <c r="A44" s="30">
        <v>558</v>
      </c>
      <c r="B44" s="31"/>
      <c r="C44" s="32" t="s">
        <v>27</v>
      </c>
      <c r="D44" s="110">
        <f>SUM(E44:K44)</f>
        <v>487</v>
      </c>
      <c r="E44" s="53">
        <v>97</v>
      </c>
      <c r="F44" s="53">
        <v>125</v>
      </c>
      <c r="G44" s="53">
        <v>80</v>
      </c>
      <c r="H44" s="53">
        <v>30</v>
      </c>
      <c r="I44" s="111">
        <v>59</v>
      </c>
      <c r="J44" s="111">
        <v>80</v>
      </c>
      <c r="K44" s="112">
        <v>16</v>
      </c>
    </row>
    <row r="45" spans="1:11" ht="11.25" customHeight="1">
      <c r="A45" s="30">
        <v>563</v>
      </c>
      <c r="B45" s="31" t="s">
        <v>76</v>
      </c>
      <c r="C45" s="32"/>
      <c r="D45" s="10"/>
      <c r="E45" s="43"/>
      <c r="F45" s="43"/>
      <c r="G45" s="43"/>
      <c r="H45" s="43"/>
      <c r="I45" s="44"/>
      <c r="J45" s="44"/>
      <c r="K45" s="45"/>
    </row>
    <row r="46" spans="1:11" ht="11.25" customHeight="1">
      <c r="A46" s="30">
        <v>569</v>
      </c>
      <c r="B46" s="54"/>
      <c r="C46" s="32" t="s">
        <v>28</v>
      </c>
      <c r="D46" s="10">
        <f>SUM(E46:K46)</f>
        <v>0</v>
      </c>
      <c r="E46" s="43"/>
      <c r="F46" s="43"/>
      <c r="G46" s="43"/>
      <c r="H46" s="43"/>
      <c r="I46" s="44"/>
      <c r="J46" s="44"/>
      <c r="K46" s="45"/>
    </row>
    <row r="47" spans="1:11" ht="13.5">
      <c r="A47" s="55"/>
      <c r="B47" s="56"/>
      <c r="C47" s="57" t="s">
        <v>29</v>
      </c>
      <c r="D47" s="58">
        <f>SUM(D5+D11+D15+D16+D17+D18+D19+D29+D32+D33+D34+D35+D36+D37+D38+D39+D42+D44)</f>
        <v>18273</v>
      </c>
      <c r="E47" s="58">
        <f aca="true" t="shared" si="7" ref="E47:K47">E5+E11+E15+E16+E17+E18+E19+E29+E32+E33+E34+E35+E36+E37+E38+E39+E42+E44</f>
        <v>2890</v>
      </c>
      <c r="F47" s="58">
        <f t="shared" si="7"/>
        <v>5095</v>
      </c>
      <c r="G47" s="58">
        <f t="shared" si="7"/>
        <v>3932</v>
      </c>
      <c r="H47" s="58">
        <f t="shared" si="7"/>
        <v>471</v>
      </c>
      <c r="I47" s="58">
        <f t="shared" si="7"/>
        <v>1764</v>
      </c>
      <c r="J47" s="58">
        <f t="shared" si="7"/>
        <v>2806</v>
      </c>
      <c r="K47" s="59">
        <f t="shared" si="7"/>
        <v>1315</v>
      </c>
    </row>
    <row r="48" spans="1:11" ht="12.75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</row>
    <row r="49" spans="1:11" ht="13.5">
      <c r="A49" s="60"/>
      <c r="B49" s="61"/>
      <c r="C49" s="62"/>
      <c r="D49" s="64"/>
      <c r="E49" s="64"/>
      <c r="F49" s="64"/>
      <c r="G49" s="64"/>
      <c r="H49" s="65"/>
      <c r="I49" s="65"/>
      <c r="J49" s="65"/>
      <c r="K49" s="65"/>
    </row>
    <row r="50" spans="1:11" ht="12.75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</row>
    <row r="51" spans="1:11" ht="12.75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</row>
    <row r="52" spans="1:11" ht="13.5" thickBo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</row>
    <row r="53" spans="1:11" ht="18.75">
      <c r="A53" s="129"/>
      <c r="B53" s="129"/>
      <c r="C53" s="129"/>
      <c r="D53" s="130" t="s">
        <v>65</v>
      </c>
      <c r="E53" s="131"/>
      <c r="F53" s="131"/>
      <c r="G53" s="131"/>
      <c r="H53" s="131"/>
      <c r="I53" s="131"/>
      <c r="J53" s="131"/>
      <c r="K53" s="132"/>
    </row>
    <row r="54" spans="1:11" ht="13.5" customHeight="1">
      <c r="A54" s="127" t="s">
        <v>48</v>
      </c>
      <c r="B54" s="128"/>
      <c r="C54" s="128"/>
      <c r="D54" s="121" t="s">
        <v>73</v>
      </c>
      <c r="E54" s="122"/>
      <c r="F54" s="122"/>
      <c r="G54" s="122"/>
      <c r="H54" s="122"/>
      <c r="I54" s="122"/>
      <c r="J54" s="122"/>
      <c r="K54" s="123"/>
    </row>
    <row r="55" spans="1:11" ht="12.75" customHeight="1">
      <c r="A55" s="127"/>
      <c r="B55" s="128"/>
      <c r="C55" s="128"/>
      <c r="D55" s="124"/>
      <c r="E55" s="125"/>
      <c r="F55" s="125"/>
      <c r="G55" s="125"/>
      <c r="H55" s="125"/>
      <c r="I55" s="125"/>
      <c r="J55" s="125"/>
      <c r="K55" s="126"/>
    </row>
    <row r="56" spans="1:11" ht="12.75">
      <c r="A56" s="127"/>
      <c r="B56" s="128"/>
      <c r="C56" s="128"/>
      <c r="D56" s="66" t="s">
        <v>0</v>
      </c>
      <c r="E56" s="3" t="s">
        <v>52</v>
      </c>
      <c r="F56" s="3" t="s">
        <v>67</v>
      </c>
      <c r="G56" s="3" t="s">
        <v>63</v>
      </c>
      <c r="H56" s="4" t="s">
        <v>64</v>
      </c>
      <c r="I56" s="5" t="s">
        <v>50</v>
      </c>
      <c r="J56" s="5" t="s">
        <v>66</v>
      </c>
      <c r="K56" s="6" t="s">
        <v>55</v>
      </c>
    </row>
    <row r="57" spans="1:11" ht="11.25" customHeight="1">
      <c r="A57" s="67">
        <v>602</v>
      </c>
      <c r="B57" s="68"/>
      <c r="C57" s="69" t="s">
        <v>30</v>
      </c>
      <c r="D57" s="70">
        <f aca="true" t="shared" si="8" ref="D57:K57">SUM(D58:D66)</f>
        <v>5629</v>
      </c>
      <c r="E57" s="71">
        <f t="shared" si="8"/>
        <v>370</v>
      </c>
      <c r="F57" s="71">
        <f t="shared" si="8"/>
        <v>1370</v>
      </c>
      <c r="G57" s="71">
        <f t="shared" si="8"/>
        <v>3324</v>
      </c>
      <c r="H57" s="71">
        <f t="shared" si="8"/>
        <v>0</v>
      </c>
      <c r="I57" s="71">
        <f t="shared" si="8"/>
        <v>95</v>
      </c>
      <c r="J57" s="71">
        <f t="shared" si="8"/>
        <v>270</v>
      </c>
      <c r="K57" s="72">
        <f t="shared" si="8"/>
        <v>200</v>
      </c>
    </row>
    <row r="58" spans="1:11" ht="11.25" customHeight="1">
      <c r="A58" s="73"/>
      <c r="B58" s="74"/>
      <c r="C58" s="75" t="s">
        <v>31</v>
      </c>
      <c r="D58" s="76">
        <f>SUM(E58:K58)</f>
        <v>950</v>
      </c>
      <c r="E58" s="37"/>
      <c r="F58" s="77">
        <v>950</v>
      </c>
      <c r="G58" s="37"/>
      <c r="H58" s="37"/>
      <c r="I58" s="37"/>
      <c r="J58" s="37"/>
      <c r="K58" s="38"/>
    </row>
    <row r="59" spans="1:11" ht="11.25" customHeight="1">
      <c r="A59" s="73"/>
      <c r="B59" s="74"/>
      <c r="C59" s="75" t="s">
        <v>32</v>
      </c>
      <c r="D59" s="76">
        <f aca="true" t="shared" si="9" ref="D59:D66">SUM(E59:K59)</f>
        <v>3100</v>
      </c>
      <c r="E59" s="37"/>
      <c r="F59" s="37"/>
      <c r="G59" s="37">
        <v>3100</v>
      </c>
      <c r="H59" s="37"/>
      <c r="I59" s="37"/>
      <c r="J59" s="37"/>
      <c r="K59" s="38"/>
    </row>
    <row r="60" spans="1:11" ht="11.25" customHeight="1">
      <c r="A60" s="73"/>
      <c r="B60" s="74"/>
      <c r="C60" s="75" t="s">
        <v>33</v>
      </c>
      <c r="D60" s="76">
        <f t="shared" si="9"/>
        <v>0</v>
      </c>
      <c r="E60" s="37"/>
      <c r="F60" s="37"/>
      <c r="G60" s="37"/>
      <c r="H60" s="37"/>
      <c r="I60" s="37"/>
      <c r="J60" s="37"/>
      <c r="K60" s="38"/>
    </row>
    <row r="61" spans="1:11" ht="11.25" customHeight="1">
      <c r="A61" s="73"/>
      <c r="B61" s="74"/>
      <c r="C61" s="75" t="s">
        <v>34</v>
      </c>
      <c r="D61" s="76">
        <f t="shared" si="9"/>
        <v>95</v>
      </c>
      <c r="E61" s="37"/>
      <c r="F61" s="37"/>
      <c r="G61" s="37"/>
      <c r="H61" s="37"/>
      <c r="I61" s="37">
        <v>95</v>
      </c>
      <c r="J61" s="37"/>
      <c r="K61" s="38"/>
    </row>
    <row r="62" spans="1:11" ht="11.25" customHeight="1">
      <c r="A62" s="73"/>
      <c r="B62" s="74"/>
      <c r="C62" s="75" t="s">
        <v>53</v>
      </c>
      <c r="D62" s="76">
        <f t="shared" si="9"/>
        <v>370</v>
      </c>
      <c r="E62" s="37">
        <v>370</v>
      </c>
      <c r="F62" s="37"/>
      <c r="G62" s="37"/>
      <c r="H62" s="37"/>
      <c r="I62" s="37"/>
      <c r="J62" s="37"/>
      <c r="K62" s="38"/>
    </row>
    <row r="63" spans="1:11" ht="11.25" customHeight="1">
      <c r="A63" s="73"/>
      <c r="B63" s="74"/>
      <c r="C63" s="75" t="s">
        <v>71</v>
      </c>
      <c r="D63" s="76">
        <f t="shared" si="9"/>
        <v>370</v>
      </c>
      <c r="E63" s="37"/>
      <c r="F63" s="37">
        <v>370</v>
      </c>
      <c r="G63" s="37"/>
      <c r="H63" s="37"/>
      <c r="I63" s="37"/>
      <c r="J63" s="37"/>
      <c r="K63" s="38"/>
    </row>
    <row r="64" spans="1:11" ht="11.25" customHeight="1">
      <c r="A64" s="73"/>
      <c r="B64" s="74"/>
      <c r="C64" s="75" t="s">
        <v>78</v>
      </c>
      <c r="D64" s="76"/>
      <c r="E64" s="37"/>
      <c r="F64" s="37"/>
      <c r="G64" s="37"/>
      <c r="H64" s="37"/>
      <c r="I64" s="37"/>
      <c r="J64" s="37"/>
      <c r="K64" s="38"/>
    </row>
    <row r="65" spans="1:11" ht="11.25" customHeight="1">
      <c r="A65" s="73"/>
      <c r="B65" s="74"/>
      <c r="C65" s="75" t="s">
        <v>69</v>
      </c>
      <c r="D65" s="76">
        <f t="shared" si="9"/>
        <v>270</v>
      </c>
      <c r="E65" s="37"/>
      <c r="F65" s="37"/>
      <c r="G65" s="37"/>
      <c r="H65" s="37"/>
      <c r="I65" s="37"/>
      <c r="J65" s="37">
        <v>270</v>
      </c>
      <c r="K65" s="38"/>
    </row>
    <row r="66" spans="1:11" ht="11.25" customHeight="1">
      <c r="A66" s="73"/>
      <c r="B66" s="74"/>
      <c r="C66" s="75" t="s">
        <v>35</v>
      </c>
      <c r="D66" s="76">
        <f t="shared" si="9"/>
        <v>474</v>
      </c>
      <c r="E66" s="37"/>
      <c r="F66" s="37">
        <v>50</v>
      </c>
      <c r="G66" s="37">
        <v>224</v>
      </c>
      <c r="H66" s="37"/>
      <c r="I66" s="37"/>
      <c r="J66" s="37"/>
      <c r="K66" s="38">
        <v>200</v>
      </c>
    </row>
    <row r="67" spans="1:11" ht="11.25" customHeight="1">
      <c r="A67" s="78">
        <v>603</v>
      </c>
      <c r="B67" s="79"/>
      <c r="C67" s="80" t="s">
        <v>36</v>
      </c>
      <c r="D67" s="81">
        <f>SUM(E67:K67)</f>
        <v>258</v>
      </c>
      <c r="E67" s="82"/>
      <c r="F67" s="82">
        <v>200</v>
      </c>
      <c r="G67" s="82">
        <v>55</v>
      </c>
      <c r="H67" s="82"/>
      <c r="I67" s="82">
        <v>3</v>
      </c>
      <c r="J67" s="82"/>
      <c r="K67" s="83"/>
    </row>
    <row r="68" spans="1:11" ht="11.25" customHeight="1">
      <c r="A68" s="78">
        <v>604</v>
      </c>
      <c r="B68" s="79"/>
      <c r="C68" s="80" t="s">
        <v>37</v>
      </c>
      <c r="D68" s="81">
        <f>SUM(E68:K68)</f>
        <v>645</v>
      </c>
      <c r="E68" s="82"/>
      <c r="F68" s="82"/>
      <c r="G68" s="82">
        <v>340</v>
      </c>
      <c r="H68" s="82"/>
      <c r="I68" s="82">
        <v>270</v>
      </c>
      <c r="J68" s="82"/>
      <c r="K68" s="83">
        <v>35</v>
      </c>
    </row>
    <row r="69" spans="1:11" ht="11.25" customHeight="1">
      <c r="A69" s="78">
        <v>609</v>
      </c>
      <c r="B69" s="79"/>
      <c r="C69" s="80" t="s">
        <v>38</v>
      </c>
      <c r="D69" s="81">
        <f>SUM(E69:K69)</f>
        <v>0</v>
      </c>
      <c r="E69" s="82"/>
      <c r="F69" s="82"/>
      <c r="G69" s="82"/>
      <c r="H69" s="82"/>
      <c r="I69" s="82"/>
      <c r="J69" s="82"/>
      <c r="K69" s="83"/>
    </row>
    <row r="70" spans="1:11" ht="11.25" customHeight="1">
      <c r="A70" s="78">
        <v>648</v>
      </c>
      <c r="B70" s="79"/>
      <c r="C70" s="80" t="s">
        <v>39</v>
      </c>
      <c r="D70" s="81">
        <f>SUM(E70:K70)</f>
        <v>0</v>
      </c>
      <c r="E70" s="82"/>
      <c r="F70" s="82"/>
      <c r="G70" s="82"/>
      <c r="H70" s="82"/>
      <c r="I70" s="82"/>
      <c r="J70" s="82"/>
      <c r="K70" s="83"/>
    </row>
    <row r="71" spans="1:11" ht="11.25" customHeight="1">
      <c r="A71" s="78">
        <v>649</v>
      </c>
      <c r="B71" s="79"/>
      <c r="C71" s="80" t="s">
        <v>40</v>
      </c>
      <c r="D71" s="81">
        <f>SUM(E71:K71)</f>
        <v>6</v>
      </c>
      <c r="E71" s="79">
        <f>SUM(E72)</f>
        <v>0</v>
      </c>
      <c r="F71" s="79">
        <f>SUM(F72)</f>
        <v>6</v>
      </c>
      <c r="G71" s="79">
        <f>SUM(G72)</f>
        <v>0</v>
      </c>
      <c r="H71" s="79">
        <f>SUM(H72)</f>
        <v>0</v>
      </c>
      <c r="I71" s="82"/>
      <c r="J71" s="82"/>
      <c r="K71" s="83"/>
    </row>
    <row r="72" spans="1:11" ht="11.25" customHeight="1">
      <c r="A72" s="73"/>
      <c r="B72" s="74"/>
      <c r="C72" s="75" t="s">
        <v>41</v>
      </c>
      <c r="D72" s="76"/>
      <c r="E72" s="37"/>
      <c r="F72" s="37">
        <v>6</v>
      </c>
      <c r="G72" s="37"/>
      <c r="H72" s="37"/>
      <c r="I72" s="37"/>
      <c r="J72" s="37"/>
      <c r="K72" s="38"/>
    </row>
    <row r="73" spans="1:11" ht="11.25" customHeight="1">
      <c r="A73" s="78">
        <v>662</v>
      </c>
      <c r="B73" s="79"/>
      <c r="C73" s="80" t="s">
        <v>42</v>
      </c>
      <c r="D73" s="81">
        <f>SUM(E73:K73)</f>
        <v>0</v>
      </c>
      <c r="E73" s="82"/>
      <c r="F73" s="82"/>
      <c r="G73" s="82"/>
      <c r="H73" s="82"/>
      <c r="I73" s="82"/>
      <c r="J73" s="82"/>
      <c r="K73" s="83"/>
    </row>
    <row r="74" spans="1:11" ht="11.25" customHeight="1">
      <c r="A74" s="78">
        <v>663</v>
      </c>
      <c r="B74" s="79"/>
      <c r="C74" s="80" t="s">
        <v>77</v>
      </c>
      <c r="D74" s="81"/>
      <c r="E74" s="82"/>
      <c r="F74" s="82"/>
      <c r="G74" s="82"/>
      <c r="H74" s="82"/>
      <c r="I74" s="82"/>
      <c r="J74" s="82"/>
      <c r="K74" s="83"/>
    </row>
    <row r="75" spans="1:11" ht="11.25" customHeight="1">
      <c r="A75" s="78">
        <v>669</v>
      </c>
      <c r="B75" s="79"/>
      <c r="C75" s="80" t="s">
        <v>43</v>
      </c>
      <c r="D75" s="81">
        <f>SUM(E75:K75)</f>
        <v>0</v>
      </c>
      <c r="E75" s="82"/>
      <c r="F75" s="82"/>
      <c r="G75" s="82"/>
      <c r="H75" s="82"/>
      <c r="I75" s="82"/>
      <c r="J75" s="82"/>
      <c r="K75" s="83"/>
    </row>
    <row r="76" spans="1:11" ht="11.25" customHeight="1">
      <c r="A76" s="78">
        <v>672</v>
      </c>
      <c r="B76" s="79"/>
      <c r="C76" s="80" t="s">
        <v>51</v>
      </c>
      <c r="D76" s="81">
        <f>SUM(E76:K76)</f>
        <v>0</v>
      </c>
      <c r="E76" s="84"/>
      <c r="F76" s="84"/>
      <c r="G76" s="84"/>
      <c r="H76" s="84"/>
      <c r="I76" s="84"/>
      <c r="J76" s="84"/>
      <c r="K76" s="83"/>
    </row>
    <row r="77" spans="1:11" ht="11.25" customHeight="1">
      <c r="A77" s="78">
        <v>672</v>
      </c>
      <c r="B77" s="79"/>
      <c r="C77" s="80" t="s">
        <v>49</v>
      </c>
      <c r="D77" s="85">
        <f>SUM(E77:K77)</f>
        <v>11500</v>
      </c>
      <c r="E77" s="86">
        <v>2520</v>
      </c>
      <c r="F77" s="86">
        <v>3469</v>
      </c>
      <c r="G77" s="86">
        <v>213</v>
      </c>
      <c r="H77" s="86">
        <v>471</v>
      </c>
      <c r="I77" s="86">
        <v>1396</v>
      </c>
      <c r="J77" s="86">
        <v>2386</v>
      </c>
      <c r="K77" s="87">
        <v>1045</v>
      </c>
    </row>
    <row r="78" spans="1:11" ht="11.25" customHeight="1">
      <c r="A78" s="88"/>
      <c r="B78" s="58"/>
      <c r="C78" s="89" t="s">
        <v>44</v>
      </c>
      <c r="D78" s="90">
        <f>SUM(E78:K78)</f>
        <v>18038</v>
      </c>
      <c r="E78" s="58">
        <f aca="true" t="shared" si="10" ref="E78:K78">SUM(E57,E67:E71,E73:E77)</f>
        <v>2890</v>
      </c>
      <c r="F78" s="58">
        <f t="shared" si="10"/>
        <v>5045</v>
      </c>
      <c r="G78" s="58">
        <f t="shared" si="10"/>
        <v>3932</v>
      </c>
      <c r="H78" s="58">
        <f t="shared" si="10"/>
        <v>471</v>
      </c>
      <c r="I78" s="91">
        <f t="shared" si="10"/>
        <v>1764</v>
      </c>
      <c r="J78" s="91">
        <f t="shared" si="10"/>
        <v>2656</v>
      </c>
      <c r="K78" s="91">
        <f t="shared" si="10"/>
        <v>1280</v>
      </c>
    </row>
    <row r="79" spans="1:11" ht="11.25" customHeight="1">
      <c r="A79" s="92"/>
      <c r="B79" s="47"/>
      <c r="C79" s="93"/>
      <c r="D79" s="94"/>
      <c r="E79" s="95"/>
      <c r="F79" s="95"/>
      <c r="G79" s="95"/>
      <c r="H79" s="95"/>
      <c r="I79" s="95"/>
      <c r="J79" s="95"/>
      <c r="K79" s="96"/>
    </row>
    <row r="80" spans="1:11" ht="11.25" customHeight="1">
      <c r="A80" s="78">
        <v>672</v>
      </c>
      <c r="B80" s="79"/>
      <c r="C80" s="80" t="s">
        <v>45</v>
      </c>
      <c r="D80" s="81">
        <f>SUM(E80:K80)</f>
        <v>235</v>
      </c>
      <c r="E80" s="84"/>
      <c r="F80" s="84">
        <v>50</v>
      </c>
      <c r="G80" s="84"/>
      <c r="H80" s="84"/>
      <c r="I80" s="84"/>
      <c r="J80" s="84">
        <v>150</v>
      </c>
      <c r="K80" s="97">
        <v>35</v>
      </c>
    </row>
    <row r="81" spans="1:11" ht="11.25" customHeight="1">
      <c r="A81" s="88"/>
      <c r="B81" s="58"/>
      <c r="C81" s="89" t="s">
        <v>46</v>
      </c>
      <c r="D81" s="90">
        <f>SUM(E81:K81)</f>
        <v>18273</v>
      </c>
      <c r="E81" s="58">
        <f aca="true" t="shared" si="11" ref="E81:K81">SUM(E78+E80)</f>
        <v>2890</v>
      </c>
      <c r="F81" s="58">
        <f t="shared" si="11"/>
        <v>5095</v>
      </c>
      <c r="G81" s="58">
        <f t="shared" si="11"/>
        <v>3932</v>
      </c>
      <c r="H81" s="58">
        <f t="shared" si="11"/>
        <v>471</v>
      </c>
      <c r="I81" s="91">
        <f t="shared" si="11"/>
        <v>1764</v>
      </c>
      <c r="J81" s="91">
        <f t="shared" si="11"/>
        <v>2806</v>
      </c>
      <c r="K81" s="91">
        <f t="shared" si="11"/>
        <v>1315</v>
      </c>
    </row>
    <row r="82" spans="1:11" ht="11.25" customHeight="1">
      <c r="A82" s="92"/>
      <c r="B82" s="47"/>
      <c r="C82" s="93"/>
      <c r="D82" s="98"/>
      <c r="E82" s="99"/>
      <c r="F82" s="99"/>
      <c r="G82" s="99"/>
      <c r="H82" s="99"/>
      <c r="I82" s="99"/>
      <c r="J82" s="99"/>
      <c r="K82" s="100"/>
    </row>
    <row r="83" spans="1:12" ht="14.25" thickBot="1">
      <c r="A83" s="88"/>
      <c r="B83" s="58"/>
      <c r="C83" s="89" t="s">
        <v>47</v>
      </c>
      <c r="D83" s="101">
        <f aca="true" t="shared" si="12" ref="D83:I83">D81-D47</f>
        <v>0</v>
      </c>
      <c r="E83" s="101">
        <f t="shared" si="12"/>
        <v>0</v>
      </c>
      <c r="F83" s="101">
        <f t="shared" si="12"/>
        <v>0</v>
      </c>
      <c r="G83" s="101">
        <f t="shared" si="12"/>
        <v>0</v>
      </c>
      <c r="H83" s="101">
        <f t="shared" si="12"/>
        <v>0</v>
      </c>
      <c r="I83" s="102">
        <f t="shared" si="12"/>
        <v>0</v>
      </c>
      <c r="J83" s="102">
        <f>J81-J47</f>
        <v>0</v>
      </c>
      <c r="K83" s="102">
        <f>K81-K47</f>
        <v>0</v>
      </c>
      <c r="L83" s="103"/>
    </row>
  </sheetData>
  <sheetProtection/>
  <mergeCells count="8">
    <mergeCell ref="D54:K55"/>
    <mergeCell ref="A54:C56"/>
    <mergeCell ref="A1:C1"/>
    <mergeCell ref="D1:K1"/>
    <mergeCell ref="D2:K3"/>
    <mergeCell ref="A2:C4"/>
    <mergeCell ref="A53:C53"/>
    <mergeCell ref="D53:K5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svecova</dc:creator>
  <cp:keywords/>
  <dc:description/>
  <cp:lastModifiedBy>Martina Pavlíčková</cp:lastModifiedBy>
  <cp:lastPrinted>2017-11-09T13:42:33Z</cp:lastPrinted>
  <dcterms:created xsi:type="dcterms:W3CDTF">2013-09-19T08:15:37Z</dcterms:created>
  <dcterms:modified xsi:type="dcterms:W3CDTF">2018-05-02T08:30:54Z</dcterms:modified>
  <cp:category/>
  <cp:version/>
  <cp:contentType/>
  <cp:contentStatus/>
</cp:coreProperties>
</file>