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ěKS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<sst xmlns="http://schemas.openxmlformats.org/spreadsheetml/2006/main" count="115" uniqueCount="76">
  <si>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MěKS</t>
  </si>
  <si>
    <t>CELKEM</t>
  </si>
  <si>
    <t>Spotřeba materiálu</t>
  </si>
  <si>
    <t>spotřební a režijní materiál</t>
  </si>
  <si>
    <t>Spotřeba energie</t>
  </si>
  <si>
    <t>voda</t>
  </si>
  <si>
    <t>elektrická energie</t>
  </si>
  <si>
    <t>Nákup zboží - kavárna</t>
  </si>
  <si>
    <t>Opravy a udržování</t>
  </si>
  <si>
    <t>Cestovné</t>
  </si>
  <si>
    <t>Náklady na reprezentaci</t>
  </si>
  <si>
    <t>Ostatní služby</t>
  </si>
  <si>
    <t>nákup tepla</t>
  </si>
  <si>
    <t>hovorné a poštovné</t>
  </si>
  <si>
    <t>revize</t>
  </si>
  <si>
    <t>pořady MěKS</t>
  </si>
  <si>
    <t>pořady kina</t>
  </si>
  <si>
    <t>galerie</t>
  </si>
  <si>
    <t>pořady Muzeum</t>
  </si>
  <si>
    <t>ostatní výše nezařazené sl.</t>
  </si>
  <si>
    <t>Mzdové náklady</t>
  </si>
  <si>
    <t>Zákonné soc. pojištění</t>
  </si>
  <si>
    <t>Jiné sociální pojištění</t>
  </si>
  <si>
    <t>Zákonné soc.náklady</t>
  </si>
  <si>
    <t>Jiné sociální náklady</t>
  </si>
  <si>
    <t>Jiné pokuty a penále</t>
  </si>
  <si>
    <t xml:space="preserve"> Manka a škody</t>
  </si>
  <si>
    <t>Ostatní náklady z činnosti</t>
  </si>
  <si>
    <t xml:space="preserve">pojištění </t>
  </si>
  <si>
    <t>Odpisy dlouhod.majetku</t>
  </si>
  <si>
    <t>Náklady z drob.dl.majetku</t>
  </si>
  <si>
    <t>Ostatní finanční náklady</t>
  </si>
  <si>
    <t>Náklady celkem:</t>
  </si>
  <si>
    <t>Výnosy z prodeje služeb</t>
  </si>
  <si>
    <t>tržby MěKS</t>
  </si>
  <si>
    <t>tržby kino</t>
  </si>
  <si>
    <t>tržby galerie</t>
  </si>
  <si>
    <t>tržby Muzeum</t>
  </si>
  <si>
    <t>ostatní nezařazené tržby</t>
  </si>
  <si>
    <t>Výnosy z pronájmu</t>
  </si>
  <si>
    <t>Prodej zboží+tržba kavárna</t>
  </si>
  <si>
    <t>Jiné výnosy z vl. výkonů</t>
  </si>
  <si>
    <t>Zúčtování fondů</t>
  </si>
  <si>
    <t>Ostatní výnosy z činnosti</t>
  </si>
  <si>
    <t>ost. výnosy PO</t>
  </si>
  <si>
    <t>Úroky</t>
  </si>
  <si>
    <t>Ost. finanční výnosy</t>
  </si>
  <si>
    <t>Výnosy celkem</t>
  </si>
  <si>
    <t>Dotace JmK, MK, MPSV</t>
  </si>
  <si>
    <t>Výnosy celkem vč.dotace JmK</t>
  </si>
  <si>
    <t>Hospodářský výsledek</t>
  </si>
  <si>
    <t>ÚČET:</t>
  </si>
  <si>
    <t>Provozní příspěvek - zřizovatel</t>
  </si>
  <si>
    <t>Muz.</t>
  </si>
  <si>
    <t>Provozní přísp.-rozpuštění dotace</t>
  </si>
  <si>
    <t>stav k 31.12.2013</t>
  </si>
  <si>
    <t>ROZPOČET NA ROK 2015 - bez prostředků od státu, v tis. Kč</t>
  </si>
  <si>
    <t>schvál.rozp. 2014</t>
  </si>
  <si>
    <t>upr.rozp. 2014</t>
  </si>
  <si>
    <t>rozpočet 2015</t>
  </si>
  <si>
    <t>stav k 30.9.2014</t>
  </si>
  <si>
    <t>TN, TTV</t>
  </si>
  <si>
    <t>tržby TN TTV</t>
  </si>
  <si>
    <t>ostatní kulturní akce</t>
  </si>
  <si>
    <t>TIC</t>
  </si>
  <si>
    <t>pohonné hmoty</t>
  </si>
  <si>
    <t>tisk Tišnovských novin</t>
  </si>
  <si>
    <t>čistící prostředky</t>
  </si>
  <si>
    <t>mzdy</t>
  </si>
  <si>
    <t>dohody</t>
  </si>
  <si>
    <t>Silniční daň</t>
  </si>
  <si>
    <t>bankovní poplatky</t>
  </si>
  <si>
    <t>tržby ples</t>
  </si>
  <si>
    <t>Kino</t>
  </si>
  <si>
    <t>Galerie</t>
  </si>
  <si>
    <t xml:space="preserve">MěKS Tišnov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</si>
</sst>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[$-405]d\.\ mmmm\ yyyy"/>
  </numFmts>
  <fonts count="55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.5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.5"/>
      <color theme="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medium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0" fillId="33" borderId="0" xfId="34" applyFont="1" applyFill="1" applyBorder="1" applyAlignment="1" applyProtection="1">
      <alignment/>
      <protection/>
    </xf>
    <xf numFmtId="3" fontId="10" fillId="34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14" fontId="7" fillId="0" borderId="18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3" fontId="5" fillId="34" borderId="21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12" fillId="35" borderId="27" xfId="0" applyNumberFormat="1" applyFont="1" applyFill="1" applyBorder="1" applyAlignment="1">
      <alignment/>
    </xf>
    <xf numFmtId="3" fontId="12" fillId="35" borderId="28" xfId="0" applyNumberFormat="1" applyFont="1" applyFill="1" applyBorder="1" applyAlignment="1">
      <alignment/>
    </xf>
    <xf numFmtId="3" fontId="12" fillId="35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14" fontId="7" fillId="0" borderId="36" xfId="0" applyNumberFormat="1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4" fontId="7" fillId="0" borderId="38" xfId="0" applyNumberFormat="1" applyFont="1" applyBorder="1" applyAlignment="1">
      <alignment horizontal="center"/>
    </xf>
    <xf numFmtId="3" fontId="4" fillId="36" borderId="11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5" fillId="37" borderId="16" xfId="0" applyNumberFormat="1" applyFont="1" applyFill="1" applyBorder="1" applyAlignment="1">
      <alignment/>
    </xf>
    <xf numFmtId="3" fontId="5" fillId="37" borderId="17" xfId="0" applyNumberFormat="1" applyFont="1" applyFill="1" applyBorder="1" applyAlignment="1">
      <alignment/>
    </xf>
    <xf numFmtId="3" fontId="5" fillId="37" borderId="12" xfId="0" applyNumberFormat="1" applyFont="1" applyFill="1" applyBorder="1" applyAlignment="1">
      <alignment/>
    </xf>
    <xf numFmtId="3" fontId="5" fillId="37" borderId="13" xfId="0" applyNumberFormat="1" applyFont="1" applyFill="1" applyBorder="1" applyAlignment="1">
      <alignment/>
    </xf>
    <xf numFmtId="3" fontId="8" fillId="37" borderId="16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5" fillId="37" borderId="27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3" fillId="38" borderId="29" xfId="0" applyNumberFormat="1" applyFont="1" applyFill="1" applyBorder="1" applyAlignment="1">
      <alignment/>
    </xf>
    <xf numFmtId="14" fontId="7" fillId="0" borderId="39" xfId="0" applyNumberFormat="1" applyFont="1" applyBorder="1" applyAlignment="1">
      <alignment horizontal="center"/>
    </xf>
    <xf numFmtId="3" fontId="5" fillId="34" borderId="40" xfId="0" applyNumberFormat="1" applyFont="1" applyFill="1" applyBorder="1" applyAlignment="1">
      <alignment/>
    </xf>
    <xf numFmtId="3" fontId="8" fillId="34" borderId="41" xfId="0" applyNumberFormat="1" applyFont="1" applyFill="1" applyBorder="1" applyAlignment="1">
      <alignment/>
    </xf>
    <xf numFmtId="3" fontId="5" fillId="37" borderId="41" xfId="0" applyNumberFormat="1" applyFont="1" applyFill="1" applyBorder="1" applyAlignment="1">
      <alignment/>
    </xf>
    <xf numFmtId="3" fontId="11" fillId="36" borderId="0" xfId="0" applyNumberFormat="1" applyFont="1" applyFill="1" applyBorder="1" applyAlignment="1">
      <alignment/>
    </xf>
    <xf numFmtId="3" fontId="5" fillId="39" borderId="0" xfId="0" applyNumberFormat="1" applyFont="1" applyFill="1" applyBorder="1" applyAlignment="1">
      <alignment/>
    </xf>
    <xf numFmtId="3" fontId="53" fillId="38" borderId="27" xfId="0" applyNumberFormat="1" applyFont="1" applyFill="1" applyBorder="1" applyAlignment="1">
      <alignment/>
    </xf>
    <xf numFmtId="3" fontId="5" fillId="37" borderId="14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4" fontId="13" fillId="0" borderId="42" xfId="0" applyNumberFormat="1" applyFont="1" applyBorder="1" applyAlignment="1">
      <alignment horizontal="center" wrapText="1"/>
    </xf>
    <xf numFmtId="3" fontId="5" fillId="40" borderId="11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3" fillId="35" borderId="27" xfId="0" applyNumberFormat="1" applyFont="1" applyFill="1" applyBorder="1" applyAlignment="1">
      <alignment/>
    </xf>
    <xf numFmtId="3" fontId="53" fillId="35" borderId="28" xfId="0" applyNumberFormat="1" applyFont="1" applyFill="1" applyBorder="1" applyAlignment="1">
      <alignment/>
    </xf>
    <xf numFmtId="3" fontId="53" fillId="35" borderId="30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14" fontId="7" fillId="0" borderId="43" xfId="0" applyNumberFormat="1" applyFont="1" applyBorder="1" applyAlignment="1">
      <alignment horizontal="center"/>
    </xf>
    <xf numFmtId="14" fontId="7" fillId="0" borderId="44" xfId="0" applyNumberFormat="1" applyFont="1" applyBorder="1" applyAlignment="1">
      <alignment horizontal="center"/>
    </xf>
    <xf numFmtId="3" fontId="5" fillId="34" borderId="45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5" fillId="34" borderId="46" xfId="0" applyNumberFormat="1" applyFont="1" applyFill="1" applyBorder="1" applyAlignment="1">
      <alignment/>
    </xf>
    <xf numFmtId="3" fontId="5" fillId="34" borderId="46" xfId="0" applyNumberFormat="1" applyFont="1" applyFill="1" applyBorder="1" applyAlignment="1">
      <alignment/>
    </xf>
    <xf numFmtId="3" fontId="5" fillId="34" borderId="47" xfId="0" applyNumberFormat="1" applyFont="1" applyFill="1" applyBorder="1" applyAlignment="1">
      <alignment/>
    </xf>
    <xf numFmtId="14" fontId="7" fillId="0" borderId="48" xfId="0" applyNumberFormat="1" applyFont="1" applyBorder="1" applyAlignment="1">
      <alignment horizontal="center"/>
    </xf>
    <xf numFmtId="3" fontId="5" fillId="34" borderId="49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5" fillId="40" borderId="50" xfId="0" applyNumberFormat="1" applyFont="1" applyFill="1" applyBorder="1" applyAlignment="1">
      <alignment/>
    </xf>
    <xf numFmtId="3" fontId="53" fillId="35" borderId="51" xfId="0" applyNumberFormat="1" applyFont="1" applyFill="1" applyBorder="1" applyAlignment="1">
      <alignment/>
    </xf>
    <xf numFmtId="3" fontId="53" fillId="38" borderId="47" xfId="0" applyNumberFormat="1" applyFont="1" applyFill="1" applyBorder="1" applyAlignment="1">
      <alignment/>
    </xf>
    <xf numFmtId="3" fontId="5" fillId="34" borderId="52" xfId="0" applyNumberFormat="1" applyFont="1" applyFill="1" applyBorder="1" applyAlignment="1">
      <alignment/>
    </xf>
    <xf numFmtId="3" fontId="5" fillId="34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34" borderId="47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8" fillId="34" borderId="58" xfId="0" applyNumberFormat="1" applyFont="1" applyFill="1" applyBorder="1" applyAlignment="1">
      <alignment/>
    </xf>
    <xf numFmtId="3" fontId="8" fillId="34" borderId="5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3" fillId="35" borderId="29" xfId="0" applyNumberFormat="1" applyFont="1" applyFill="1" applyBorder="1" applyAlignment="1">
      <alignment/>
    </xf>
    <xf numFmtId="3" fontId="8" fillId="37" borderId="4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5" fillId="34" borderId="60" xfId="0" applyNumberFormat="1" applyFont="1" applyFill="1" applyBorder="1" applyAlignment="1">
      <alignment/>
    </xf>
    <xf numFmtId="3" fontId="5" fillId="34" borderId="61" xfId="0" applyNumberFormat="1" applyFont="1" applyFill="1" applyBorder="1" applyAlignment="1">
      <alignment/>
    </xf>
    <xf numFmtId="3" fontId="5" fillId="34" borderId="62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14" fontId="7" fillId="0" borderId="51" xfId="0" applyNumberFormat="1" applyFont="1" applyBorder="1" applyAlignment="1">
      <alignment horizontal="center"/>
    </xf>
    <xf numFmtId="3" fontId="5" fillId="34" borderId="50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5" fillId="34" borderId="51" xfId="0" applyNumberFormat="1" applyFont="1" applyFill="1" applyBorder="1" applyAlignment="1">
      <alignment/>
    </xf>
    <xf numFmtId="3" fontId="5" fillId="34" borderId="63" xfId="0" applyNumberFormat="1" applyFont="1" applyFill="1" applyBorder="1" applyAlignment="1">
      <alignment/>
    </xf>
    <xf numFmtId="3" fontId="5" fillId="34" borderId="64" xfId="0" applyNumberFormat="1" applyFont="1" applyFill="1" applyBorder="1" applyAlignment="1">
      <alignment/>
    </xf>
    <xf numFmtId="3" fontId="5" fillId="34" borderId="65" xfId="0" applyNumberFormat="1" applyFont="1" applyFill="1" applyBorder="1" applyAlignment="1">
      <alignment/>
    </xf>
    <xf numFmtId="3" fontId="5" fillId="34" borderId="66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5" fillId="34" borderId="67" xfId="0" applyNumberFormat="1" applyFont="1" applyFill="1" applyBorder="1" applyAlignment="1">
      <alignment/>
    </xf>
    <xf numFmtId="3" fontId="5" fillId="34" borderId="6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5" fillId="3" borderId="69" xfId="0" applyNumberFormat="1" applyFont="1" applyFill="1" applyBorder="1" applyAlignment="1">
      <alignment horizontal="center" vertical="top"/>
    </xf>
    <xf numFmtId="3" fontId="5" fillId="3" borderId="70" xfId="0" applyNumberFormat="1" applyFont="1" applyFill="1" applyBorder="1" applyAlignment="1">
      <alignment horizontal="center" vertical="top"/>
    </xf>
    <xf numFmtId="3" fontId="5" fillId="3" borderId="71" xfId="0" applyNumberFormat="1" applyFont="1" applyFill="1" applyBorder="1" applyAlignment="1">
      <alignment horizontal="center" vertical="top"/>
    </xf>
    <xf numFmtId="3" fontId="5" fillId="3" borderId="72" xfId="0" applyNumberFormat="1" applyFont="1" applyFill="1" applyBorder="1" applyAlignment="1">
      <alignment horizontal="center" vertical="top"/>
    </xf>
    <xf numFmtId="3" fontId="5" fillId="3" borderId="73" xfId="0" applyNumberFormat="1" applyFont="1" applyFill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2" fillId="0" borderId="69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71" xfId="0" applyNumberFormat="1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2" fillId="0" borderId="79" xfId="0" applyNumberFormat="1" applyFont="1" applyBorder="1" applyAlignment="1">
      <alignment horizontal="center" vertical="center"/>
    </xf>
    <xf numFmtId="3" fontId="5" fillId="15" borderId="69" xfId="0" applyNumberFormat="1" applyFont="1" applyFill="1" applyBorder="1" applyAlignment="1">
      <alignment horizontal="center" vertical="top"/>
    </xf>
    <xf numFmtId="3" fontId="5" fillId="15" borderId="70" xfId="0" applyNumberFormat="1" applyFont="1" applyFill="1" applyBorder="1" applyAlignment="1">
      <alignment horizontal="center" vertical="top"/>
    </xf>
    <xf numFmtId="3" fontId="5" fillId="15" borderId="71" xfId="0" applyNumberFormat="1" applyFont="1" applyFill="1" applyBorder="1" applyAlignment="1">
      <alignment horizontal="center" vertical="top"/>
    </xf>
    <xf numFmtId="3" fontId="5" fillId="15" borderId="72" xfId="0" applyNumberFormat="1" applyFont="1" applyFill="1" applyBorder="1" applyAlignment="1">
      <alignment horizontal="center" vertical="top"/>
    </xf>
    <xf numFmtId="3" fontId="5" fillId="15" borderId="73" xfId="0" applyNumberFormat="1" applyFont="1" applyFill="1" applyBorder="1" applyAlignment="1">
      <alignment horizontal="center" vertical="top"/>
    </xf>
    <xf numFmtId="3" fontId="5" fillId="15" borderId="74" xfId="0" applyNumberFormat="1" applyFont="1" applyFill="1" applyBorder="1" applyAlignment="1">
      <alignment horizontal="center" vertical="top"/>
    </xf>
    <xf numFmtId="3" fontId="54" fillId="0" borderId="80" xfId="0" applyNumberFormat="1" applyFont="1" applyBorder="1" applyAlignment="1">
      <alignment horizontal="center"/>
    </xf>
    <xf numFmtId="3" fontId="54" fillId="0" borderId="81" xfId="0" applyNumberFormat="1" applyFont="1" applyBorder="1" applyAlignment="1">
      <alignment horizontal="center"/>
    </xf>
    <xf numFmtId="3" fontId="54" fillId="0" borderId="82" xfId="0" applyNumberFormat="1" applyFont="1" applyBorder="1" applyAlignment="1">
      <alignment horizontal="center"/>
    </xf>
    <xf numFmtId="3" fontId="5" fillId="41" borderId="83" xfId="0" applyNumberFormat="1" applyFont="1" applyFill="1" applyBorder="1" applyAlignment="1">
      <alignment horizontal="center" vertical="top" wrapText="1"/>
    </xf>
    <xf numFmtId="3" fontId="5" fillId="41" borderId="70" xfId="0" applyNumberFormat="1" applyFont="1" applyFill="1" applyBorder="1" applyAlignment="1">
      <alignment horizontal="center" vertical="top" wrapText="1"/>
    </xf>
    <xf numFmtId="3" fontId="5" fillId="41" borderId="84" xfId="0" applyNumberFormat="1" applyFont="1" applyFill="1" applyBorder="1" applyAlignment="1">
      <alignment horizontal="center" vertical="top" wrapText="1"/>
    </xf>
    <xf numFmtId="3" fontId="5" fillId="41" borderId="85" xfId="0" applyNumberFormat="1" applyFont="1" applyFill="1" applyBorder="1" applyAlignment="1">
      <alignment horizontal="center" vertical="top" wrapText="1"/>
    </xf>
    <xf numFmtId="3" fontId="5" fillId="41" borderId="73" xfId="0" applyNumberFormat="1" applyFont="1" applyFill="1" applyBorder="1" applyAlignment="1">
      <alignment horizontal="center" vertical="top" wrapText="1"/>
    </xf>
    <xf numFmtId="3" fontId="5" fillId="41" borderId="86" xfId="0" applyNumberFormat="1" applyFont="1" applyFill="1" applyBorder="1" applyAlignment="1">
      <alignment horizontal="center" vertical="top" wrapText="1"/>
    </xf>
    <xf numFmtId="3" fontId="5" fillId="41" borderId="83" xfId="0" applyNumberFormat="1" applyFont="1" applyFill="1" applyBorder="1" applyAlignment="1">
      <alignment horizontal="center" vertical="top"/>
    </xf>
    <xf numFmtId="3" fontId="5" fillId="41" borderId="70" xfId="0" applyNumberFormat="1" applyFont="1" applyFill="1" applyBorder="1" applyAlignment="1">
      <alignment horizontal="center" vertical="top"/>
    </xf>
    <xf numFmtId="3" fontId="5" fillId="41" borderId="84" xfId="0" applyNumberFormat="1" applyFont="1" applyFill="1" applyBorder="1" applyAlignment="1">
      <alignment horizontal="center" vertical="top"/>
    </xf>
    <xf numFmtId="3" fontId="5" fillId="41" borderId="87" xfId="0" applyNumberFormat="1" applyFont="1" applyFill="1" applyBorder="1" applyAlignment="1">
      <alignment horizontal="center" vertical="top"/>
    </xf>
    <xf numFmtId="3" fontId="5" fillId="41" borderId="0" xfId="0" applyNumberFormat="1" applyFont="1" applyFill="1" applyBorder="1" applyAlignment="1">
      <alignment horizontal="center" vertical="top"/>
    </xf>
    <xf numFmtId="3" fontId="5" fillId="41" borderId="88" xfId="0" applyNumberFormat="1" applyFont="1" applyFill="1" applyBorder="1" applyAlignment="1">
      <alignment horizontal="center" vertical="top"/>
    </xf>
    <xf numFmtId="3" fontId="5" fillId="42" borderId="69" xfId="0" applyNumberFormat="1" applyFont="1" applyFill="1" applyBorder="1" applyAlignment="1">
      <alignment horizontal="center" vertical="top"/>
    </xf>
    <xf numFmtId="3" fontId="5" fillId="42" borderId="70" xfId="0" applyNumberFormat="1" applyFont="1" applyFill="1" applyBorder="1" applyAlignment="1">
      <alignment horizontal="center" vertical="top"/>
    </xf>
    <xf numFmtId="3" fontId="5" fillId="42" borderId="71" xfId="0" applyNumberFormat="1" applyFont="1" applyFill="1" applyBorder="1" applyAlignment="1">
      <alignment horizontal="center" vertical="top"/>
    </xf>
    <xf numFmtId="3" fontId="5" fillId="42" borderId="72" xfId="0" applyNumberFormat="1" applyFont="1" applyFill="1" applyBorder="1" applyAlignment="1">
      <alignment horizontal="center" vertical="top"/>
    </xf>
    <xf numFmtId="3" fontId="5" fillId="42" borderId="73" xfId="0" applyNumberFormat="1" applyFont="1" applyFill="1" applyBorder="1" applyAlignment="1">
      <alignment horizontal="center" vertical="top"/>
    </xf>
    <xf numFmtId="3" fontId="5" fillId="42" borderId="74" xfId="0" applyNumberFormat="1" applyFont="1" applyFill="1" applyBorder="1" applyAlignment="1">
      <alignment horizontal="center" vertical="top"/>
    </xf>
    <xf numFmtId="3" fontId="5" fillId="14" borderId="69" xfId="0" applyNumberFormat="1" applyFont="1" applyFill="1" applyBorder="1" applyAlignment="1">
      <alignment horizontal="center" vertical="top"/>
    </xf>
    <xf numFmtId="3" fontId="5" fillId="14" borderId="70" xfId="0" applyNumberFormat="1" applyFont="1" applyFill="1" applyBorder="1" applyAlignment="1">
      <alignment horizontal="center" vertical="top"/>
    </xf>
    <xf numFmtId="3" fontId="5" fillId="14" borderId="72" xfId="0" applyNumberFormat="1" applyFont="1" applyFill="1" applyBorder="1" applyAlignment="1">
      <alignment horizontal="center" vertical="top"/>
    </xf>
    <xf numFmtId="3" fontId="5" fillId="14" borderId="73" xfId="0" applyNumberFormat="1" applyFont="1" applyFill="1" applyBorder="1" applyAlignment="1">
      <alignment horizontal="center" vertical="top"/>
    </xf>
    <xf numFmtId="3" fontId="5" fillId="34" borderId="89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76"/>
  <sheetViews>
    <sheetView tabSelected="1" zoomScalePageLayoutView="0" workbookViewId="0" topLeftCell="A34">
      <selection activeCell="K8" sqref="K8"/>
    </sheetView>
  </sheetViews>
  <sheetFormatPr defaultColWidth="9.140625" defaultRowHeight="12.75"/>
  <cols>
    <col min="1" max="1" width="4.57421875" style="1" customWidth="1"/>
    <col min="2" max="2" width="0" style="2" hidden="1" customWidth="1"/>
    <col min="3" max="3" width="27.00390625" style="2" customWidth="1"/>
    <col min="4" max="4" width="0.85546875" style="2" customWidth="1"/>
    <col min="5" max="5" width="8.28125" style="2" bestFit="1" customWidth="1"/>
    <col min="6" max="6" width="5.8515625" style="2" bestFit="1" customWidth="1"/>
    <col min="7" max="7" width="5.57421875" style="2" bestFit="1" customWidth="1"/>
    <col min="8" max="8" width="8.28125" style="2" bestFit="1" customWidth="1"/>
    <col min="9" max="10" width="5.57421875" style="2" customWidth="1"/>
    <col min="11" max="11" width="8.28125" style="2" bestFit="1" customWidth="1"/>
    <col min="12" max="12" width="5.8515625" style="2" bestFit="1" customWidth="1"/>
    <col min="13" max="13" width="5.57421875" style="2" bestFit="1" customWidth="1"/>
    <col min="14" max="14" width="8.28125" style="2" bestFit="1" customWidth="1"/>
    <col min="15" max="15" width="6.28125" style="2" bestFit="1" customWidth="1"/>
    <col min="16" max="16" width="5.57421875" style="2" bestFit="1" customWidth="1"/>
    <col min="17" max="17" width="8.28125" style="2" bestFit="1" customWidth="1"/>
    <col min="18" max="18" width="7.7109375" style="2" bestFit="1" customWidth="1"/>
    <col min="19" max="20" width="7.7109375" style="2" customWidth="1"/>
    <col min="21" max="21" width="5.8515625" style="2" bestFit="1" customWidth="1"/>
    <col min="22" max="22" width="5.8515625" style="2" customWidth="1"/>
    <col min="23" max="23" width="5.57421875" style="2" bestFit="1" customWidth="1"/>
    <col min="24" max="218" width="9.00390625" style="2" customWidth="1"/>
  </cols>
  <sheetData>
    <row r="1" spans="1:219" ht="20.25" customHeight="1">
      <c r="A1" s="177" t="s">
        <v>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05"/>
      <c r="O1" s="105"/>
      <c r="P1" s="105"/>
      <c r="Q1" s="199" t="s">
        <v>75</v>
      </c>
      <c r="R1" s="200"/>
      <c r="S1" s="200"/>
      <c r="T1" s="200"/>
      <c r="U1" s="200"/>
      <c r="V1" s="200"/>
      <c r="W1" s="201"/>
      <c r="HK1" s="2"/>
    </row>
    <row r="2" spans="1:234" s="4" customFormat="1" ht="11.25" customHeight="1">
      <c r="A2" s="184" t="s">
        <v>51</v>
      </c>
      <c r="B2" s="185"/>
      <c r="C2" s="186"/>
      <c r="D2" s="3"/>
      <c r="E2" s="178" t="s">
        <v>55</v>
      </c>
      <c r="F2" s="179"/>
      <c r="G2" s="180"/>
      <c r="H2" s="193" t="s">
        <v>60</v>
      </c>
      <c r="I2" s="194"/>
      <c r="J2" s="195"/>
      <c r="K2" s="214" t="s">
        <v>57</v>
      </c>
      <c r="L2" s="215"/>
      <c r="M2" s="216"/>
      <c r="N2" s="220" t="s">
        <v>58</v>
      </c>
      <c r="O2" s="221"/>
      <c r="P2" s="221"/>
      <c r="Q2" s="202" t="s">
        <v>59</v>
      </c>
      <c r="R2" s="203"/>
      <c r="S2" s="203"/>
      <c r="T2" s="203"/>
      <c r="U2" s="203"/>
      <c r="V2" s="203"/>
      <c r="W2" s="204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s="4" customFormat="1" ht="11.25" customHeight="1">
      <c r="A3" s="187"/>
      <c r="B3" s="188"/>
      <c r="C3" s="189"/>
      <c r="D3" s="6"/>
      <c r="E3" s="181"/>
      <c r="F3" s="182"/>
      <c r="G3" s="183"/>
      <c r="H3" s="196"/>
      <c r="I3" s="197"/>
      <c r="J3" s="198"/>
      <c r="K3" s="217"/>
      <c r="L3" s="218"/>
      <c r="M3" s="219"/>
      <c r="N3" s="222"/>
      <c r="O3" s="223"/>
      <c r="P3" s="223"/>
      <c r="Q3" s="205"/>
      <c r="R3" s="206"/>
      <c r="S3" s="206"/>
      <c r="T3" s="206"/>
      <c r="U3" s="206"/>
      <c r="V3" s="206"/>
      <c r="W3" s="207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s="4" customFormat="1" ht="13.5">
      <c r="A4" s="190"/>
      <c r="B4" s="191"/>
      <c r="C4" s="192"/>
      <c r="D4" s="6"/>
      <c r="E4" s="47" t="s">
        <v>1</v>
      </c>
      <c r="F4" s="48" t="s">
        <v>0</v>
      </c>
      <c r="G4" s="49" t="s">
        <v>53</v>
      </c>
      <c r="H4" s="47" t="s">
        <v>1</v>
      </c>
      <c r="I4" s="48" t="s">
        <v>0</v>
      </c>
      <c r="J4" s="49" t="s">
        <v>53</v>
      </c>
      <c r="K4" s="83" t="s">
        <v>1</v>
      </c>
      <c r="L4" s="80" t="s">
        <v>0</v>
      </c>
      <c r="M4" s="81" t="s">
        <v>53</v>
      </c>
      <c r="N4" s="47" t="s">
        <v>1</v>
      </c>
      <c r="O4" s="48" t="s">
        <v>0</v>
      </c>
      <c r="P4" s="122" t="s">
        <v>53</v>
      </c>
      <c r="Q4" s="164" t="s">
        <v>1</v>
      </c>
      <c r="R4" s="106" t="s">
        <v>61</v>
      </c>
      <c r="S4" s="106" t="s">
        <v>0</v>
      </c>
      <c r="T4" s="106" t="s">
        <v>73</v>
      </c>
      <c r="U4" s="80" t="s">
        <v>74</v>
      </c>
      <c r="V4" s="97" t="s">
        <v>53</v>
      </c>
      <c r="W4" s="116" t="s">
        <v>64</v>
      </c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</row>
    <row r="5" spans="1:234" s="4" customFormat="1" ht="11.25" customHeight="1">
      <c r="A5" s="50">
        <v>501</v>
      </c>
      <c r="B5" s="51"/>
      <c r="C5" s="52" t="s">
        <v>2</v>
      </c>
      <c r="D5" s="6"/>
      <c r="E5" s="56">
        <f>SUM(E6:E9)</f>
        <v>154</v>
      </c>
      <c r="F5" s="56">
        <f aca="true" t="shared" si="0" ref="F5:W5">SUM(F6:F9)</f>
        <v>120</v>
      </c>
      <c r="G5" s="56">
        <f t="shared" si="0"/>
        <v>34</v>
      </c>
      <c r="H5" s="224">
        <f t="shared" si="0"/>
        <v>133</v>
      </c>
      <c r="I5" s="56">
        <f t="shared" si="0"/>
        <v>92</v>
      </c>
      <c r="J5" s="56">
        <f t="shared" si="0"/>
        <v>41</v>
      </c>
      <c r="K5" s="56">
        <f t="shared" si="0"/>
        <v>155</v>
      </c>
      <c r="L5" s="56">
        <f t="shared" si="0"/>
        <v>115</v>
      </c>
      <c r="M5" s="56">
        <f t="shared" si="0"/>
        <v>40</v>
      </c>
      <c r="N5" s="56">
        <f t="shared" si="0"/>
        <v>155</v>
      </c>
      <c r="O5" s="56">
        <f t="shared" si="0"/>
        <v>115</v>
      </c>
      <c r="P5" s="160">
        <f t="shared" si="0"/>
        <v>40</v>
      </c>
      <c r="Q5" s="165">
        <f>SUM(Q6:Q9)</f>
        <v>1034</v>
      </c>
      <c r="R5" s="56">
        <f t="shared" si="0"/>
        <v>842</v>
      </c>
      <c r="S5" s="56">
        <f t="shared" si="0"/>
        <v>50</v>
      </c>
      <c r="T5" s="56">
        <f t="shared" si="0"/>
        <v>20</v>
      </c>
      <c r="U5" s="56">
        <f>SUM(U6:U9)</f>
        <v>20</v>
      </c>
      <c r="V5" s="56">
        <f t="shared" si="0"/>
        <v>82</v>
      </c>
      <c r="W5" s="162">
        <f t="shared" si="0"/>
        <v>20</v>
      </c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s="45" customFormat="1" ht="11.25" customHeight="1">
      <c r="A6" s="140"/>
      <c r="B6" s="141"/>
      <c r="C6" s="14" t="s">
        <v>3</v>
      </c>
      <c r="D6" s="44"/>
      <c r="E6" s="145">
        <v>154</v>
      </c>
      <c r="F6" s="146">
        <v>120</v>
      </c>
      <c r="G6" s="147">
        <v>34</v>
      </c>
      <c r="H6" s="156">
        <v>133</v>
      </c>
      <c r="I6" s="146">
        <v>92</v>
      </c>
      <c r="J6" s="147">
        <v>41</v>
      </c>
      <c r="K6" s="145">
        <v>155</v>
      </c>
      <c r="L6" s="151">
        <v>115</v>
      </c>
      <c r="M6" s="147">
        <v>40</v>
      </c>
      <c r="N6" s="145">
        <v>155</v>
      </c>
      <c r="O6" s="146">
        <v>115</v>
      </c>
      <c r="P6" s="151">
        <v>40</v>
      </c>
      <c r="Q6" s="166">
        <f>SUM(R6:W6)</f>
        <v>194</v>
      </c>
      <c r="R6" s="146">
        <v>18</v>
      </c>
      <c r="S6" s="146">
        <v>42</v>
      </c>
      <c r="T6" s="146">
        <v>17</v>
      </c>
      <c r="U6" s="146">
        <v>20</v>
      </c>
      <c r="V6" s="151">
        <v>77</v>
      </c>
      <c r="W6" s="163">
        <v>20</v>
      </c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</row>
    <row r="7" spans="1:234" s="45" customFormat="1" ht="11.25" customHeight="1">
      <c r="A7" s="140"/>
      <c r="B7" s="141"/>
      <c r="C7" s="143" t="s">
        <v>67</v>
      </c>
      <c r="D7" s="44"/>
      <c r="E7" s="145"/>
      <c r="F7" s="146"/>
      <c r="G7" s="147"/>
      <c r="H7" s="156"/>
      <c r="I7" s="146"/>
      <c r="J7" s="147"/>
      <c r="K7" s="145"/>
      <c r="L7" s="151"/>
      <c r="M7" s="147"/>
      <c r="N7" s="145"/>
      <c r="O7" s="146"/>
      <c r="P7" s="151"/>
      <c r="Q7" s="166">
        <f>SUM(R7:W7)</f>
        <v>16</v>
      </c>
      <c r="R7" s="146"/>
      <c r="S7" s="146">
        <v>8</v>
      </c>
      <c r="T7" s="146">
        <v>3</v>
      </c>
      <c r="U7" s="146"/>
      <c r="V7" s="151">
        <v>5</v>
      </c>
      <c r="W7" s="163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</row>
    <row r="8" spans="1:234" s="45" customFormat="1" ht="11.25" customHeight="1">
      <c r="A8" s="140"/>
      <c r="B8" s="141"/>
      <c r="C8" s="144" t="s">
        <v>65</v>
      </c>
      <c r="D8" s="44"/>
      <c r="E8" s="145"/>
      <c r="F8" s="146"/>
      <c r="G8" s="147"/>
      <c r="H8" s="156"/>
      <c r="I8" s="146"/>
      <c r="J8" s="147"/>
      <c r="K8" s="145"/>
      <c r="L8" s="151"/>
      <c r="M8" s="147"/>
      <c r="N8" s="145"/>
      <c r="O8" s="146"/>
      <c r="P8" s="151"/>
      <c r="Q8" s="166">
        <f>SUM(R8:W8)</f>
        <v>20</v>
      </c>
      <c r="R8" s="146">
        <v>20</v>
      </c>
      <c r="S8" s="146"/>
      <c r="T8" s="146"/>
      <c r="U8" s="146"/>
      <c r="V8" s="151"/>
      <c r="W8" s="163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</row>
    <row r="9" spans="1:234" s="4" customFormat="1" ht="11.25" customHeight="1">
      <c r="A9" s="12"/>
      <c r="B9" s="13"/>
      <c r="C9" s="14" t="s">
        <v>66</v>
      </c>
      <c r="D9" s="6"/>
      <c r="E9" s="148"/>
      <c r="F9" s="149"/>
      <c r="G9" s="150"/>
      <c r="H9" s="156"/>
      <c r="I9" s="149"/>
      <c r="J9" s="150"/>
      <c r="K9" s="148"/>
      <c r="L9" s="152"/>
      <c r="M9" s="150"/>
      <c r="N9" s="148"/>
      <c r="O9" s="149"/>
      <c r="P9" s="152"/>
      <c r="Q9" s="166">
        <f>SUM(R9:W9)</f>
        <v>804</v>
      </c>
      <c r="R9" s="172">
        <v>804</v>
      </c>
      <c r="S9" s="172"/>
      <c r="T9" s="172"/>
      <c r="U9" s="172"/>
      <c r="V9" s="173"/>
      <c r="W9" s="174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4" customFormat="1" ht="11.25" customHeight="1">
      <c r="A10" s="7">
        <v>502</v>
      </c>
      <c r="B10" s="8"/>
      <c r="C10" s="9" t="s">
        <v>4</v>
      </c>
      <c r="D10" s="6"/>
      <c r="E10" s="32">
        <f>SUM(F10:G10)</f>
        <v>807</v>
      </c>
      <c r="F10" s="10">
        <f>SUM(F11:F13)</f>
        <v>637</v>
      </c>
      <c r="G10" s="33">
        <f>SUM(G11:G13)</f>
        <v>170</v>
      </c>
      <c r="H10" s="32">
        <f aca="true" t="shared" si="1" ref="H10:N10">SUM(H11:H13)</f>
        <v>544</v>
      </c>
      <c r="I10" s="10">
        <f t="shared" si="1"/>
        <v>451</v>
      </c>
      <c r="J10" s="33">
        <f t="shared" si="1"/>
        <v>93</v>
      </c>
      <c r="K10" s="32">
        <f t="shared" si="1"/>
        <v>818</v>
      </c>
      <c r="L10" s="10">
        <f t="shared" si="1"/>
        <v>570</v>
      </c>
      <c r="M10" s="33">
        <f t="shared" si="1"/>
        <v>248</v>
      </c>
      <c r="N10" s="32">
        <f t="shared" si="1"/>
        <v>818</v>
      </c>
      <c r="O10" s="10">
        <f>SUM(O11:O13)</f>
        <v>570</v>
      </c>
      <c r="P10" s="11">
        <f>SUM(P11:P13)</f>
        <v>248</v>
      </c>
      <c r="Q10" s="171">
        <f>SUM(Q11:Q13)</f>
        <v>813</v>
      </c>
      <c r="R10" s="168">
        <f aca="true" t="shared" si="2" ref="R10:W10">SUM(R11:R13)</f>
        <v>34</v>
      </c>
      <c r="S10" s="168">
        <f t="shared" si="2"/>
        <v>159</v>
      </c>
      <c r="T10" s="168">
        <f t="shared" si="2"/>
        <v>371</v>
      </c>
      <c r="U10" s="168">
        <f t="shared" si="2"/>
        <v>55</v>
      </c>
      <c r="V10" s="168">
        <f t="shared" si="2"/>
        <v>187</v>
      </c>
      <c r="W10" s="169">
        <f t="shared" si="2"/>
        <v>7</v>
      </c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4" customFormat="1" ht="11.25" customHeight="1">
      <c r="A11" s="12"/>
      <c r="B11" s="13"/>
      <c r="C11" s="14" t="s">
        <v>5</v>
      </c>
      <c r="D11" s="6"/>
      <c r="E11" s="37">
        <f aca="true" t="shared" si="3" ref="E11:E17">SUM(F11:G11)</f>
        <v>38</v>
      </c>
      <c r="F11" s="15">
        <v>26</v>
      </c>
      <c r="G11" s="59">
        <v>12</v>
      </c>
      <c r="H11" s="37">
        <f aca="true" t="shared" si="4" ref="H11:H17">SUM(I11:J11)</f>
        <v>42</v>
      </c>
      <c r="I11" s="15">
        <v>33</v>
      </c>
      <c r="J11" s="59">
        <v>9</v>
      </c>
      <c r="K11" s="37">
        <v>45</v>
      </c>
      <c r="L11" s="16">
        <v>30</v>
      </c>
      <c r="M11" s="59">
        <v>15</v>
      </c>
      <c r="N11" s="37">
        <f aca="true" t="shared" si="5" ref="N11:N17">SUM(O11:P11)</f>
        <v>45</v>
      </c>
      <c r="O11" s="15">
        <v>30</v>
      </c>
      <c r="P11" s="16">
        <v>15</v>
      </c>
      <c r="Q11" s="166">
        <f aca="true" t="shared" si="6" ref="Q11:Q17">SUM(R11:W11)</f>
        <v>58</v>
      </c>
      <c r="R11" s="15">
        <v>4</v>
      </c>
      <c r="S11" s="15">
        <v>12</v>
      </c>
      <c r="T11" s="15">
        <v>28</v>
      </c>
      <c r="U11" s="15">
        <v>1</v>
      </c>
      <c r="V11" s="16">
        <v>12</v>
      </c>
      <c r="W11" s="118">
        <v>1</v>
      </c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4" customFormat="1" ht="11.25" customHeight="1">
      <c r="A12" s="12"/>
      <c r="B12" s="13"/>
      <c r="C12" s="14" t="s">
        <v>12</v>
      </c>
      <c r="D12" s="6"/>
      <c r="E12" s="37">
        <f t="shared" si="3"/>
        <v>437</v>
      </c>
      <c r="F12" s="15">
        <v>361</v>
      </c>
      <c r="G12" s="59">
        <v>76</v>
      </c>
      <c r="H12" s="37">
        <f t="shared" si="4"/>
        <v>269</v>
      </c>
      <c r="I12" s="15">
        <v>262</v>
      </c>
      <c r="J12" s="59">
        <v>7</v>
      </c>
      <c r="K12" s="37">
        <f aca="true" t="shared" si="7" ref="K12:K17">SUM(L12:M12)</f>
        <v>470</v>
      </c>
      <c r="L12" s="16">
        <v>360</v>
      </c>
      <c r="M12" s="59">
        <v>110</v>
      </c>
      <c r="N12" s="37">
        <f t="shared" si="5"/>
        <v>470</v>
      </c>
      <c r="O12" s="15">
        <v>360</v>
      </c>
      <c r="P12" s="16">
        <v>110</v>
      </c>
      <c r="Q12" s="166">
        <f t="shared" si="6"/>
        <v>457</v>
      </c>
      <c r="R12" s="15">
        <v>12</v>
      </c>
      <c r="S12" s="15">
        <v>99</v>
      </c>
      <c r="T12" s="15">
        <v>231</v>
      </c>
      <c r="U12" s="15">
        <v>33</v>
      </c>
      <c r="V12" s="16">
        <v>80</v>
      </c>
      <c r="W12" s="118">
        <v>2</v>
      </c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</row>
    <row r="13" spans="1:234" s="4" customFormat="1" ht="11.25" customHeight="1">
      <c r="A13" s="12"/>
      <c r="B13" s="13"/>
      <c r="C13" s="14" t="s">
        <v>6</v>
      </c>
      <c r="D13" s="6"/>
      <c r="E13" s="37">
        <f t="shared" si="3"/>
        <v>332</v>
      </c>
      <c r="F13" s="15">
        <v>250</v>
      </c>
      <c r="G13" s="59">
        <v>82</v>
      </c>
      <c r="H13" s="37">
        <f t="shared" si="4"/>
        <v>233</v>
      </c>
      <c r="I13" s="15">
        <v>156</v>
      </c>
      <c r="J13" s="59">
        <v>77</v>
      </c>
      <c r="K13" s="37">
        <f t="shared" si="7"/>
        <v>303</v>
      </c>
      <c r="L13" s="16">
        <v>180</v>
      </c>
      <c r="M13" s="59">
        <v>123</v>
      </c>
      <c r="N13" s="37">
        <f t="shared" si="5"/>
        <v>303</v>
      </c>
      <c r="O13" s="15">
        <v>180</v>
      </c>
      <c r="P13" s="16">
        <v>123</v>
      </c>
      <c r="Q13" s="166">
        <f t="shared" si="6"/>
        <v>298</v>
      </c>
      <c r="R13" s="15">
        <v>18</v>
      </c>
      <c r="S13" s="15">
        <v>48</v>
      </c>
      <c r="T13" s="15">
        <v>112</v>
      </c>
      <c r="U13" s="15">
        <v>21</v>
      </c>
      <c r="V13" s="16">
        <v>95</v>
      </c>
      <c r="W13" s="118">
        <v>4</v>
      </c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</row>
    <row r="14" spans="1:234" s="4" customFormat="1" ht="11.25" customHeight="1">
      <c r="A14" s="7">
        <v>504</v>
      </c>
      <c r="B14" s="17"/>
      <c r="C14" s="9" t="s">
        <v>7</v>
      </c>
      <c r="D14" s="6"/>
      <c r="E14" s="60">
        <f t="shared" si="3"/>
        <v>211</v>
      </c>
      <c r="F14" s="18">
        <v>21</v>
      </c>
      <c r="G14" s="61">
        <v>190</v>
      </c>
      <c r="H14" s="107">
        <f t="shared" si="4"/>
        <v>194</v>
      </c>
      <c r="I14" s="10">
        <v>52</v>
      </c>
      <c r="J14" s="33">
        <v>142</v>
      </c>
      <c r="K14" s="32">
        <f t="shared" si="7"/>
        <v>280</v>
      </c>
      <c r="L14" s="11">
        <v>90</v>
      </c>
      <c r="M14" s="33">
        <v>190</v>
      </c>
      <c r="N14" s="107">
        <f t="shared" si="5"/>
        <v>280</v>
      </c>
      <c r="O14" s="18">
        <v>90</v>
      </c>
      <c r="P14" s="113">
        <v>190</v>
      </c>
      <c r="Q14" s="165">
        <f t="shared" si="6"/>
        <v>240</v>
      </c>
      <c r="R14" s="18">
        <v>0</v>
      </c>
      <c r="S14" s="18">
        <v>0</v>
      </c>
      <c r="T14" s="18">
        <v>70</v>
      </c>
      <c r="U14" s="18"/>
      <c r="V14" s="18">
        <v>170</v>
      </c>
      <c r="W14" s="120">
        <v>0</v>
      </c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</row>
    <row r="15" spans="1:234" s="4" customFormat="1" ht="11.25" customHeight="1">
      <c r="A15" s="7">
        <v>511</v>
      </c>
      <c r="B15" s="8"/>
      <c r="C15" s="9" t="s">
        <v>8</v>
      </c>
      <c r="D15" s="6"/>
      <c r="E15" s="60">
        <f t="shared" si="3"/>
        <v>66</v>
      </c>
      <c r="F15" s="10">
        <v>58</v>
      </c>
      <c r="G15" s="33">
        <v>8</v>
      </c>
      <c r="H15" s="107">
        <f t="shared" si="4"/>
        <v>205</v>
      </c>
      <c r="I15" s="10">
        <v>197</v>
      </c>
      <c r="J15" s="33">
        <v>8</v>
      </c>
      <c r="K15" s="32">
        <f t="shared" si="7"/>
        <v>175</v>
      </c>
      <c r="L15" s="11">
        <v>165</v>
      </c>
      <c r="M15" s="33">
        <v>10</v>
      </c>
      <c r="N15" s="107">
        <f t="shared" si="5"/>
        <v>199</v>
      </c>
      <c r="O15" s="18">
        <v>189</v>
      </c>
      <c r="P15" s="113">
        <v>10</v>
      </c>
      <c r="Q15" s="165">
        <f t="shared" si="6"/>
        <v>176</v>
      </c>
      <c r="R15" s="18">
        <v>20</v>
      </c>
      <c r="S15" s="18">
        <v>110</v>
      </c>
      <c r="T15" s="18">
        <v>21</v>
      </c>
      <c r="U15" s="18">
        <v>10</v>
      </c>
      <c r="V15" s="113">
        <v>10</v>
      </c>
      <c r="W15" s="120">
        <v>5</v>
      </c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</row>
    <row r="16" spans="1:234" s="4" customFormat="1" ht="11.25" customHeight="1">
      <c r="A16" s="7">
        <v>512</v>
      </c>
      <c r="B16" s="8"/>
      <c r="C16" s="9" t="s">
        <v>9</v>
      </c>
      <c r="D16" s="6"/>
      <c r="E16" s="60">
        <f t="shared" si="3"/>
        <v>7</v>
      </c>
      <c r="F16" s="10">
        <v>7</v>
      </c>
      <c r="G16" s="33">
        <v>0</v>
      </c>
      <c r="H16" s="107">
        <f t="shared" si="4"/>
        <v>8</v>
      </c>
      <c r="I16" s="10">
        <v>5</v>
      </c>
      <c r="J16" s="33">
        <v>3</v>
      </c>
      <c r="K16" s="32">
        <f t="shared" si="7"/>
        <v>15</v>
      </c>
      <c r="L16" s="11">
        <v>10</v>
      </c>
      <c r="M16" s="33">
        <v>5</v>
      </c>
      <c r="N16" s="107">
        <f t="shared" si="5"/>
        <v>15</v>
      </c>
      <c r="O16" s="18">
        <v>10</v>
      </c>
      <c r="P16" s="113">
        <v>5</v>
      </c>
      <c r="Q16" s="165">
        <f t="shared" si="6"/>
        <v>23</v>
      </c>
      <c r="R16" s="18">
        <v>3</v>
      </c>
      <c r="S16" s="18">
        <v>4</v>
      </c>
      <c r="T16" s="18">
        <v>3</v>
      </c>
      <c r="U16" s="18">
        <v>4</v>
      </c>
      <c r="V16" s="113">
        <v>8</v>
      </c>
      <c r="W16" s="120">
        <v>1</v>
      </c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</row>
    <row r="17" spans="1:234" s="4" customFormat="1" ht="11.25" customHeight="1">
      <c r="A17" s="7">
        <v>513</v>
      </c>
      <c r="B17" s="8"/>
      <c r="C17" s="9" t="s">
        <v>10</v>
      </c>
      <c r="D17" s="6"/>
      <c r="E17" s="60">
        <f t="shared" si="3"/>
        <v>21</v>
      </c>
      <c r="F17" s="10">
        <v>14</v>
      </c>
      <c r="G17" s="33">
        <v>7</v>
      </c>
      <c r="H17" s="107">
        <f t="shared" si="4"/>
        <v>9</v>
      </c>
      <c r="I17" s="10">
        <v>9</v>
      </c>
      <c r="J17" s="33">
        <v>0</v>
      </c>
      <c r="K17" s="32">
        <f t="shared" si="7"/>
        <v>35</v>
      </c>
      <c r="L17" s="11">
        <v>20</v>
      </c>
      <c r="M17" s="33">
        <v>15</v>
      </c>
      <c r="N17" s="107">
        <f t="shared" si="5"/>
        <v>30</v>
      </c>
      <c r="O17" s="18">
        <v>15</v>
      </c>
      <c r="P17" s="113">
        <v>15</v>
      </c>
      <c r="Q17" s="165">
        <f t="shared" si="6"/>
        <v>21</v>
      </c>
      <c r="R17" s="108">
        <v>1</v>
      </c>
      <c r="S17" s="108">
        <v>10</v>
      </c>
      <c r="T17" s="108">
        <v>2</v>
      </c>
      <c r="U17" s="108">
        <v>2</v>
      </c>
      <c r="V17" s="114">
        <v>5</v>
      </c>
      <c r="W17" s="121">
        <v>1</v>
      </c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</row>
    <row r="18" spans="1:234" s="4" customFormat="1" ht="11.25" customHeight="1">
      <c r="A18" s="7">
        <v>518</v>
      </c>
      <c r="B18" s="8"/>
      <c r="C18" s="9" t="s">
        <v>11</v>
      </c>
      <c r="D18" s="6"/>
      <c r="E18" s="60">
        <f aca="true" t="shared" si="8" ref="E18:P18">SUM(E19:E27)</f>
        <v>2292</v>
      </c>
      <c r="F18" s="10">
        <f t="shared" si="8"/>
        <v>2198</v>
      </c>
      <c r="G18" s="33">
        <f t="shared" si="8"/>
        <v>94</v>
      </c>
      <c r="H18" s="32">
        <f t="shared" si="8"/>
        <v>1972</v>
      </c>
      <c r="I18" s="10">
        <f t="shared" si="8"/>
        <v>1875</v>
      </c>
      <c r="J18" s="33">
        <f t="shared" si="8"/>
        <v>97</v>
      </c>
      <c r="K18" s="32">
        <f t="shared" si="8"/>
        <v>2504</v>
      </c>
      <c r="L18" s="10">
        <f t="shared" si="8"/>
        <v>2361</v>
      </c>
      <c r="M18" s="33">
        <f t="shared" si="8"/>
        <v>143</v>
      </c>
      <c r="N18" s="60">
        <f t="shared" si="8"/>
        <v>2504</v>
      </c>
      <c r="O18" s="18">
        <f t="shared" si="8"/>
        <v>2361</v>
      </c>
      <c r="P18" s="113">
        <f t="shared" si="8"/>
        <v>143</v>
      </c>
      <c r="Q18" s="171">
        <f aca="true" t="shared" si="9" ref="Q18:W18">SUM(Q19:Q27)</f>
        <v>2969</v>
      </c>
      <c r="R18" s="170">
        <f t="shared" si="9"/>
        <v>116</v>
      </c>
      <c r="S18" s="168">
        <f t="shared" si="9"/>
        <v>1355</v>
      </c>
      <c r="T18" s="168">
        <f t="shared" si="9"/>
        <v>1239</v>
      </c>
      <c r="U18" s="168">
        <f t="shared" si="9"/>
        <v>88</v>
      </c>
      <c r="V18" s="168">
        <f t="shared" si="9"/>
        <v>125</v>
      </c>
      <c r="W18" s="169">
        <f t="shared" si="9"/>
        <v>46</v>
      </c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</row>
    <row r="19" spans="1:234" s="4" customFormat="1" ht="11.25" customHeight="1">
      <c r="A19" s="12"/>
      <c r="B19" s="13"/>
      <c r="C19" s="14" t="s">
        <v>13</v>
      </c>
      <c r="D19" s="6"/>
      <c r="E19" s="37">
        <f aca="true" t="shared" si="10" ref="E19:E27">SUM(F19:G19)</f>
        <v>99</v>
      </c>
      <c r="F19" s="15">
        <v>78</v>
      </c>
      <c r="G19" s="59">
        <v>21</v>
      </c>
      <c r="H19" s="37">
        <f aca="true" t="shared" si="11" ref="H19:H27">SUM(I19:J19)</f>
        <v>48</v>
      </c>
      <c r="I19" s="15">
        <v>38</v>
      </c>
      <c r="J19" s="59">
        <v>10</v>
      </c>
      <c r="K19" s="37">
        <f>SUM(L19:M19)</f>
        <v>84</v>
      </c>
      <c r="L19" s="16">
        <v>71</v>
      </c>
      <c r="M19" s="59">
        <v>13</v>
      </c>
      <c r="N19" s="37">
        <f aca="true" t="shared" si="12" ref="N19:N39">SUM(O19:P19)</f>
        <v>84</v>
      </c>
      <c r="O19" s="15">
        <v>71</v>
      </c>
      <c r="P19" s="16">
        <v>13</v>
      </c>
      <c r="Q19" s="166">
        <f>SUM(R19:W19)</f>
        <v>95</v>
      </c>
      <c r="R19" s="15">
        <v>18</v>
      </c>
      <c r="S19" s="15">
        <v>25</v>
      </c>
      <c r="T19" s="15">
        <v>7</v>
      </c>
      <c r="U19" s="15">
        <v>2</v>
      </c>
      <c r="V19" s="16">
        <v>15</v>
      </c>
      <c r="W19" s="118">
        <v>28</v>
      </c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</row>
    <row r="20" spans="1:234" s="4" customFormat="1" ht="11.25" customHeight="1">
      <c r="A20" s="12"/>
      <c r="B20" s="13"/>
      <c r="C20" s="14" t="s">
        <v>14</v>
      </c>
      <c r="D20" s="6"/>
      <c r="E20" s="37">
        <f t="shared" si="10"/>
        <v>24</v>
      </c>
      <c r="F20" s="15">
        <v>15</v>
      </c>
      <c r="G20" s="59">
        <v>9</v>
      </c>
      <c r="H20" s="37">
        <f t="shared" si="11"/>
        <v>24</v>
      </c>
      <c r="I20" s="15">
        <v>18</v>
      </c>
      <c r="J20" s="59">
        <v>6</v>
      </c>
      <c r="K20" s="37">
        <f>SUM(L20:M20)</f>
        <v>35</v>
      </c>
      <c r="L20" s="92">
        <v>15</v>
      </c>
      <c r="M20" s="93">
        <v>20</v>
      </c>
      <c r="N20" s="37">
        <f t="shared" si="12"/>
        <v>35</v>
      </c>
      <c r="O20" s="15">
        <v>15</v>
      </c>
      <c r="P20" s="16">
        <v>20</v>
      </c>
      <c r="Q20" s="166">
        <f aca="true" t="shared" si="13" ref="Q20:Q27">SUM(R20:W20)</f>
        <v>27</v>
      </c>
      <c r="R20" s="15">
        <v>2</v>
      </c>
      <c r="S20" s="15">
        <v>10</v>
      </c>
      <c r="T20" s="15">
        <v>2</v>
      </c>
      <c r="U20" s="15">
        <v>1</v>
      </c>
      <c r="V20" s="16">
        <v>10</v>
      </c>
      <c r="W20" s="118">
        <v>2</v>
      </c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</row>
    <row r="21" spans="1:234" s="4" customFormat="1" ht="11.25" customHeight="1">
      <c r="A21" s="12"/>
      <c r="B21" s="13"/>
      <c r="C21" s="14" t="s">
        <v>15</v>
      </c>
      <c r="D21" s="6"/>
      <c r="E21" s="37">
        <f t="shared" si="10"/>
        <v>722</v>
      </c>
      <c r="F21" s="15">
        <v>722</v>
      </c>
      <c r="G21" s="59">
        <v>0</v>
      </c>
      <c r="H21" s="37">
        <f t="shared" si="11"/>
        <v>636</v>
      </c>
      <c r="I21" s="15">
        <v>636</v>
      </c>
      <c r="J21" s="59"/>
      <c r="K21" s="37">
        <v>850</v>
      </c>
      <c r="L21" s="16">
        <v>850</v>
      </c>
      <c r="M21" s="59">
        <v>0</v>
      </c>
      <c r="N21" s="37">
        <f t="shared" si="12"/>
        <v>850</v>
      </c>
      <c r="O21" s="15">
        <v>850</v>
      </c>
      <c r="P21" s="16"/>
      <c r="Q21" s="166">
        <f t="shared" si="13"/>
        <v>740</v>
      </c>
      <c r="R21" s="15"/>
      <c r="S21" s="15">
        <v>740</v>
      </c>
      <c r="T21" s="15"/>
      <c r="U21" s="15"/>
      <c r="V21" s="16"/>
      <c r="W21" s="118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s="4" customFormat="1" ht="11.25" customHeight="1">
      <c r="A22" s="12"/>
      <c r="B22" s="13"/>
      <c r="C22" s="14" t="s">
        <v>16</v>
      </c>
      <c r="D22" s="6"/>
      <c r="E22" s="37">
        <f t="shared" si="10"/>
        <v>1120</v>
      </c>
      <c r="F22" s="15">
        <v>1120</v>
      </c>
      <c r="G22" s="59">
        <v>0</v>
      </c>
      <c r="H22" s="37">
        <f t="shared" si="11"/>
        <v>996</v>
      </c>
      <c r="I22" s="85">
        <v>996</v>
      </c>
      <c r="J22" s="59"/>
      <c r="K22" s="37">
        <v>1200</v>
      </c>
      <c r="L22" s="16">
        <v>1200</v>
      </c>
      <c r="M22" s="59">
        <v>0</v>
      </c>
      <c r="N22" s="37">
        <f t="shared" si="12"/>
        <v>1200</v>
      </c>
      <c r="O22" s="85">
        <v>1200</v>
      </c>
      <c r="P22" s="16"/>
      <c r="Q22" s="166">
        <f t="shared" si="13"/>
        <v>1200</v>
      </c>
      <c r="R22" s="85"/>
      <c r="S22" s="85"/>
      <c r="T22" s="85">
        <v>1200</v>
      </c>
      <c r="U22" s="85"/>
      <c r="V22" s="92"/>
      <c r="W22" s="118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</row>
    <row r="23" spans="1:234" s="4" customFormat="1" ht="11.25" customHeight="1">
      <c r="A23" s="12"/>
      <c r="B23" s="13"/>
      <c r="C23" s="14" t="s">
        <v>17</v>
      </c>
      <c r="D23" s="6"/>
      <c r="E23" s="37">
        <f t="shared" si="10"/>
        <v>25</v>
      </c>
      <c r="F23" s="15">
        <v>25</v>
      </c>
      <c r="G23" s="59">
        <v>0</v>
      </c>
      <c r="H23" s="37">
        <f t="shared" si="11"/>
        <v>85</v>
      </c>
      <c r="I23" s="15">
        <v>85</v>
      </c>
      <c r="J23" s="59"/>
      <c r="K23" s="37">
        <v>75</v>
      </c>
      <c r="L23" s="16">
        <v>75</v>
      </c>
      <c r="M23" s="59">
        <v>0</v>
      </c>
      <c r="N23" s="37">
        <f t="shared" si="12"/>
        <v>75</v>
      </c>
      <c r="O23" s="15">
        <v>75</v>
      </c>
      <c r="P23" s="16"/>
      <c r="Q23" s="166">
        <f t="shared" si="13"/>
        <v>85</v>
      </c>
      <c r="R23" s="15"/>
      <c r="S23" s="15"/>
      <c r="T23" s="15"/>
      <c r="U23" s="15">
        <v>85</v>
      </c>
      <c r="V23" s="16"/>
      <c r="W23" s="118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</row>
    <row r="24" spans="1:234" s="4" customFormat="1" ht="11.25" customHeight="1">
      <c r="A24" s="12"/>
      <c r="B24" s="13"/>
      <c r="C24" s="14" t="s">
        <v>18</v>
      </c>
      <c r="D24" s="6"/>
      <c r="E24" s="37">
        <f t="shared" si="10"/>
        <v>48</v>
      </c>
      <c r="F24" s="15"/>
      <c r="G24" s="59">
        <v>48</v>
      </c>
      <c r="H24" s="37">
        <f t="shared" si="11"/>
        <v>65</v>
      </c>
      <c r="I24" s="15"/>
      <c r="J24" s="59">
        <v>65</v>
      </c>
      <c r="K24" s="37">
        <f>SUM(L24:M24)</f>
        <v>90</v>
      </c>
      <c r="L24" s="16">
        <v>0</v>
      </c>
      <c r="M24" s="59">
        <v>90</v>
      </c>
      <c r="N24" s="37">
        <f t="shared" si="12"/>
        <v>90</v>
      </c>
      <c r="O24" s="15"/>
      <c r="P24" s="16">
        <v>90</v>
      </c>
      <c r="Q24" s="166">
        <f t="shared" si="13"/>
        <v>80</v>
      </c>
      <c r="R24" s="15"/>
      <c r="S24" s="15"/>
      <c r="T24" s="15"/>
      <c r="U24" s="15"/>
      <c r="V24" s="16">
        <v>80</v>
      </c>
      <c r="W24" s="118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</row>
    <row r="25" spans="1:234" s="4" customFormat="1" ht="11.25" customHeight="1">
      <c r="A25" s="12"/>
      <c r="B25" s="13"/>
      <c r="C25" s="14" t="s">
        <v>63</v>
      </c>
      <c r="D25" s="6"/>
      <c r="E25" s="37"/>
      <c r="F25" s="15"/>
      <c r="G25" s="59"/>
      <c r="H25" s="37"/>
      <c r="I25" s="15"/>
      <c r="J25" s="59"/>
      <c r="K25" s="37"/>
      <c r="L25" s="16"/>
      <c r="M25" s="59"/>
      <c r="N25" s="37"/>
      <c r="O25" s="15"/>
      <c r="P25" s="16"/>
      <c r="Q25" s="166">
        <f t="shared" si="13"/>
        <v>490</v>
      </c>
      <c r="R25" s="15"/>
      <c r="S25" s="15">
        <v>490</v>
      </c>
      <c r="T25" s="15"/>
      <c r="U25" s="15"/>
      <c r="V25" s="16"/>
      <c r="W25" s="118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</row>
    <row r="26" spans="1:234" s="4" customFormat="1" ht="11.25" customHeight="1">
      <c r="A26" s="12"/>
      <c r="B26" s="13"/>
      <c r="C26" s="14" t="s">
        <v>71</v>
      </c>
      <c r="D26" s="6"/>
      <c r="E26" s="37"/>
      <c r="F26" s="15"/>
      <c r="G26" s="59"/>
      <c r="H26" s="37"/>
      <c r="I26" s="15"/>
      <c r="J26" s="59"/>
      <c r="K26" s="37"/>
      <c r="L26" s="16"/>
      <c r="M26" s="59"/>
      <c r="N26" s="37"/>
      <c r="O26" s="15"/>
      <c r="P26" s="16"/>
      <c r="Q26" s="166">
        <f t="shared" si="13"/>
        <v>10</v>
      </c>
      <c r="R26" s="15"/>
      <c r="S26" s="15">
        <v>10</v>
      </c>
      <c r="T26" s="15"/>
      <c r="U26" s="15"/>
      <c r="V26" s="16"/>
      <c r="W26" s="118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</row>
    <row r="27" spans="1:234" s="4" customFormat="1" ht="11.25" customHeight="1">
      <c r="A27" s="12"/>
      <c r="B27" s="13"/>
      <c r="C27" s="14" t="s">
        <v>19</v>
      </c>
      <c r="D27" s="6"/>
      <c r="E27" s="37">
        <f t="shared" si="10"/>
        <v>254</v>
      </c>
      <c r="F27" s="15">
        <v>238</v>
      </c>
      <c r="G27" s="59">
        <v>16</v>
      </c>
      <c r="H27" s="37">
        <f t="shared" si="11"/>
        <v>118</v>
      </c>
      <c r="I27" s="15">
        <v>102</v>
      </c>
      <c r="J27" s="59">
        <v>16</v>
      </c>
      <c r="K27" s="37">
        <v>170</v>
      </c>
      <c r="L27" s="16">
        <v>150</v>
      </c>
      <c r="M27" s="59">
        <v>20</v>
      </c>
      <c r="N27" s="37">
        <f t="shared" si="12"/>
        <v>170</v>
      </c>
      <c r="O27" s="15">
        <v>150</v>
      </c>
      <c r="P27" s="16">
        <v>20</v>
      </c>
      <c r="Q27" s="166">
        <f t="shared" si="13"/>
        <v>242</v>
      </c>
      <c r="R27" s="15">
        <v>96</v>
      </c>
      <c r="S27" s="15">
        <v>80</v>
      </c>
      <c r="T27" s="15">
        <v>30</v>
      </c>
      <c r="U27" s="15"/>
      <c r="V27" s="16">
        <v>20</v>
      </c>
      <c r="W27" s="118">
        <v>16</v>
      </c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</row>
    <row r="28" spans="1:234" s="4" customFormat="1" ht="11.25" customHeight="1">
      <c r="A28" s="7">
        <v>521</v>
      </c>
      <c r="B28" s="8"/>
      <c r="C28" s="9" t="s">
        <v>20</v>
      </c>
      <c r="D28" s="6"/>
      <c r="E28" s="32">
        <f>SUM(E29:E30)</f>
        <v>2327</v>
      </c>
      <c r="F28" s="32">
        <f aca="true" t="shared" si="14" ref="F28:P28">SUM(F29:F30)</f>
        <v>1646</v>
      </c>
      <c r="G28" s="32">
        <f t="shared" si="14"/>
        <v>681</v>
      </c>
      <c r="H28" s="32">
        <f t="shared" si="14"/>
        <v>1836</v>
      </c>
      <c r="I28" s="32">
        <f t="shared" si="14"/>
        <v>1322</v>
      </c>
      <c r="J28" s="32">
        <f t="shared" si="14"/>
        <v>514</v>
      </c>
      <c r="K28" s="32">
        <f t="shared" si="14"/>
        <v>2352</v>
      </c>
      <c r="L28" s="32">
        <f t="shared" si="14"/>
        <v>1667</v>
      </c>
      <c r="M28" s="32">
        <f t="shared" si="14"/>
        <v>685</v>
      </c>
      <c r="N28" s="32">
        <f t="shared" si="14"/>
        <v>2479</v>
      </c>
      <c r="O28" s="32">
        <f t="shared" si="14"/>
        <v>1794</v>
      </c>
      <c r="P28" s="161">
        <f t="shared" si="14"/>
        <v>685</v>
      </c>
      <c r="Q28" s="171">
        <f aca="true" t="shared" si="15" ref="Q28:W28">SUM(Q29:Q30)</f>
        <v>4007</v>
      </c>
      <c r="R28" s="175">
        <f t="shared" si="15"/>
        <v>998</v>
      </c>
      <c r="S28" s="175">
        <f t="shared" si="15"/>
        <v>1337</v>
      </c>
      <c r="T28" s="175">
        <f t="shared" si="15"/>
        <v>478</v>
      </c>
      <c r="U28" s="175">
        <f t="shared" si="15"/>
        <v>163</v>
      </c>
      <c r="V28" s="175">
        <f t="shared" si="15"/>
        <v>701</v>
      </c>
      <c r="W28" s="176">
        <f t="shared" si="15"/>
        <v>330</v>
      </c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</row>
    <row r="29" spans="1:234" s="45" customFormat="1" ht="11.25" customHeight="1">
      <c r="A29" s="153"/>
      <c r="B29" s="154"/>
      <c r="C29" s="155" t="s">
        <v>68</v>
      </c>
      <c r="D29" s="44"/>
      <c r="E29" s="42">
        <f>SUM(F29:G29)</f>
        <v>2327</v>
      </c>
      <c r="F29" s="38">
        <v>1646</v>
      </c>
      <c r="G29" s="82">
        <v>681</v>
      </c>
      <c r="H29" s="156">
        <v>1836</v>
      </c>
      <c r="I29" s="38">
        <v>1322</v>
      </c>
      <c r="J29" s="82">
        <v>514</v>
      </c>
      <c r="K29" s="42">
        <v>2352</v>
      </c>
      <c r="L29" s="137">
        <v>1667</v>
      </c>
      <c r="M29" s="82">
        <v>685</v>
      </c>
      <c r="N29" s="156">
        <f t="shared" si="12"/>
        <v>2479</v>
      </c>
      <c r="O29" s="157">
        <v>1794</v>
      </c>
      <c r="P29" s="158">
        <v>685</v>
      </c>
      <c r="Q29" s="166">
        <v>3004</v>
      </c>
      <c r="R29" s="157">
        <v>737</v>
      </c>
      <c r="S29" s="157">
        <v>1107</v>
      </c>
      <c r="T29" s="157">
        <v>240</v>
      </c>
      <c r="U29" s="157"/>
      <c r="V29" s="158">
        <v>590</v>
      </c>
      <c r="W29" s="159">
        <v>330</v>
      </c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</row>
    <row r="30" spans="1:234" s="45" customFormat="1" ht="11.25" customHeight="1">
      <c r="A30" s="153"/>
      <c r="B30" s="154"/>
      <c r="C30" s="155" t="s">
        <v>69</v>
      </c>
      <c r="D30" s="44"/>
      <c r="E30" s="42"/>
      <c r="F30" s="38"/>
      <c r="G30" s="82"/>
      <c r="H30" s="156"/>
      <c r="I30" s="38"/>
      <c r="J30" s="82"/>
      <c r="K30" s="42"/>
      <c r="L30" s="137"/>
      <c r="M30" s="82"/>
      <c r="N30" s="156"/>
      <c r="O30" s="157"/>
      <c r="P30" s="158"/>
      <c r="Q30" s="166">
        <f>SUM(R30:W30)</f>
        <v>1003</v>
      </c>
      <c r="R30" s="157">
        <v>261</v>
      </c>
      <c r="S30" s="157">
        <v>230</v>
      </c>
      <c r="T30" s="157">
        <v>238</v>
      </c>
      <c r="U30" s="157">
        <v>163</v>
      </c>
      <c r="V30" s="158">
        <v>111</v>
      </c>
      <c r="W30" s="159">
        <v>0</v>
      </c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</row>
    <row r="31" spans="1:234" s="4" customFormat="1" ht="11.25" customHeight="1">
      <c r="A31" s="7">
        <v>524</v>
      </c>
      <c r="B31" s="8"/>
      <c r="C31" s="9" t="s">
        <v>21</v>
      </c>
      <c r="D31" s="6"/>
      <c r="E31" s="32">
        <f aca="true" t="shared" si="16" ref="E31:E37">SUM(F31:G31)</f>
        <v>641</v>
      </c>
      <c r="F31" s="10">
        <v>428</v>
      </c>
      <c r="G31" s="33">
        <v>213</v>
      </c>
      <c r="H31" s="107">
        <f aca="true" t="shared" si="17" ref="H31:H37">SUM(I31:J31)</f>
        <v>496</v>
      </c>
      <c r="I31" s="10">
        <v>333</v>
      </c>
      <c r="J31" s="33">
        <v>163</v>
      </c>
      <c r="K31" s="32">
        <v>758</v>
      </c>
      <c r="L31" s="11">
        <v>500</v>
      </c>
      <c r="M31" s="33">
        <v>258</v>
      </c>
      <c r="N31" s="107">
        <f t="shared" si="12"/>
        <v>758</v>
      </c>
      <c r="O31" s="18">
        <v>500</v>
      </c>
      <c r="P31" s="113">
        <v>258</v>
      </c>
      <c r="Q31" s="165">
        <v>1084</v>
      </c>
      <c r="R31" s="18">
        <v>249</v>
      </c>
      <c r="S31" s="18">
        <v>425</v>
      </c>
      <c r="T31" s="18">
        <v>101</v>
      </c>
      <c r="U31" s="18"/>
      <c r="V31" s="113">
        <v>200</v>
      </c>
      <c r="W31" s="120">
        <v>109</v>
      </c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</row>
    <row r="32" spans="1:234" s="4" customFormat="1" ht="11.25" customHeight="1">
      <c r="A32" s="7">
        <v>525</v>
      </c>
      <c r="B32" s="8"/>
      <c r="C32" s="9" t="s">
        <v>22</v>
      </c>
      <c r="D32" s="6"/>
      <c r="E32" s="32">
        <f t="shared" si="16"/>
        <v>4</v>
      </c>
      <c r="F32" s="10">
        <v>4</v>
      </c>
      <c r="G32" s="33">
        <v>0</v>
      </c>
      <c r="H32" s="107">
        <f t="shared" si="17"/>
        <v>5</v>
      </c>
      <c r="I32" s="10">
        <v>5</v>
      </c>
      <c r="J32" s="33"/>
      <c r="K32" s="32">
        <v>12</v>
      </c>
      <c r="L32" s="11">
        <v>12</v>
      </c>
      <c r="M32" s="33">
        <v>0</v>
      </c>
      <c r="N32" s="107">
        <f t="shared" si="12"/>
        <v>12</v>
      </c>
      <c r="O32" s="18">
        <v>12</v>
      </c>
      <c r="P32" s="113"/>
      <c r="Q32" s="165">
        <f aca="true" t="shared" si="18" ref="Q32:Q37">SUM(R32:W32)</f>
        <v>12</v>
      </c>
      <c r="R32" s="18">
        <v>0</v>
      </c>
      <c r="S32" s="18">
        <v>12</v>
      </c>
      <c r="T32" s="18"/>
      <c r="U32" s="18"/>
      <c r="V32" s="113"/>
      <c r="W32" s="120">
        <v>0</v>
      </c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</row>
    <row r="33" spans="1:234" s="4" customFormat="1" ht="11.25" customHeight="1">
      <c r="A33" s="7">
        <v>527</v>
      </c>
      <c r="B33" s="13"/>
      <c r="C33" s="9" t="s">
        <v>23</v>
      </c>
      <c r="D33" s="6"/>
      <c r="E33" s="32">
        <f t="shared" si="16"/>
        <v>74</v>
      </c>
      <c r="F33" s="10">
        <v>53</v>
      </c>
      <c r="G33" s="33">
        <v>21</v>
      </c>
      <c r="H33" s="107">
        <f t="shared" si="17"/>
        <v>75</v>
      </c>
      <c r="I33" s="10">
        <v>56</v>
      </c>
      <c r="J33" s="33">
        <v>19</v>
      </c>
      <c r="K33" s="32">
        <v>86</v>
      </c>
      <c r="L33" s="11">
        <v>61</v>
      </c>
      <c r="M33" s="33">
        <v>25</v>
      </c>
      <c r="N33" s="107">
        <f t="shared" si="12"/>
        <v>86</v>
      </c>
      <c r="O33" s="18">
        <v>61</v>
      </c>
      <c r="P33" s="113">
        <v>25</v>
      </c>
      <c r="Q33" s="165">
        <f>SUM(R33:W33)</f>
        <v>170</v>
      </c>
      <c r="R33" s="18">
        <v>30</v>
      </c>
      <c r="S33" s="18">
        <v>67</v>
      </c>
      <c r="T33" s="18"/>
      <c r="U33" s="18"/>
      <c r="V33" s="113">
        <v>30</v>
      </c>
      <c r="W33" s="120">
        <v>43</v>
      </c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</row>
    <row r="34" spans="1:234" s="4" customFormat="1" ht="11.25" customHeight="1">
      <c r="A34" s="7">
        <v>528</v>
      </c>
      <c r="B34" s="8"/>
      <c r="C34" s="9" t="s">
        <v>24</v>
      </c>
      <c r="D34" s="6"/>
      <c r="E34" s="32">
        <f t="shared" si="16"/>
        <v>3</v>
      </c>
      <c r="F34" s="10">
        <v>3</v>
      </c>
      <c r="G34" s="33">
        <v>0</v>
      </c>
      <c r="H34" s="107">
        <f t="shared" si="17"/>
        <v>4</v>
      </c>
      <c r="I34" s="10">
        <v>4</v>
      </c>
      <c r="J34" s="33"/>
      <c r="K34" s="32">
        <v>0</v>
      </c>
      <c r="L34" s="11">
        <v>0</v>
      </c>
      <c r="M34" s="33">
        <v>0</v>
      </c>
      <c r="N34" s="107">
        <f t="shared" si="12"/>
        <v>4</v>
      </c>
      <c r="O34" s="18">
        <v>4</v>
      </c>
      <c r="P34" s="113"/>
      <c r="Q34" s="165">
        <f t="shared" si="18"/>
        <v>0</v>
      </c>
      <c r="R34" s="18">
        <v>0</v>
      </c>
      <c r="S34" s="18"/>
      <c r="T34" s="18"/>
      <c r="U34" s="18"/>
      <c r="V34" s="113"/>
      <c r="W34" s="120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</row>
    <row r="35" spans="1:234" s="4" customFormat="1" ht="11.25" customHeight="1">
      <c r="A35" s="7">
        <v>531</v>
      </c>
      <c r="B35" s="8"/>
      <c r="C35" s="9" t="s">
        <v>70</v>
      </c>
      <c r="D35" s="6"/>
      <c r="E35" s="32">
        <v>0</v>
      </c>
      <c r="F35" s="10">
        <v>0</v>
      </c>
      <c r="G35" s="33">
        <v>0</v>
      </c>
      <c r="H35" s="107">
        <v>0</v>
      </c>
      <c r="I35" s="10">
        <v>0</v>
      </c>
      <c r="J35" s="33">
        <v>0</v>
      </c>
      <c r="K35" s="32">
        <v>0</v>
      </c>
      <c r="L35" s="11">
        <v>0</v>
      </c>
      <c r="M35" s="33">
        <v>0</v>
      </c>
      <c r="N35" s="107">
        <v>0</v>
      </c>
      <c r="O35" s="18">
        <v>0</v>
      </c>
      <c r="P35" s="113">
        <v>0</v>
      </c>
      <c r="Q35" s="165">
        <f t="shared" si="18"/>
        <v>3</v>
      </c>
      <c r="R35" s="18">
        <v>3</v>
      </c>
      <c r="S35" s="18"/>
      <c r="T35" s="18"/>
      <c r="U35" s="18"/>
      <c r="V35" s="113"/>
      <c r="W35" s="120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</row>
    <row r="36" spans="1:234" s="4" customFormat="1" ht="11.25" customHeight="1">
      <c r="A36" s="7">
        <v>542</v>
      </c>
      <c r="B36" s="8"/>
      <c r="C36" s="9" t="s">
        <v>25</v>
      </c>
      <c r="D36" s="6"/>
      <c r="E36" s="32">
        <f t="shared" si="16"/>
        <v>6</v>
      </c>
      <c r="F36" s="10">
        <v>0</v>
      </c>
      <c r="G36" s="33">
        <v>6</v>
      </c>
      <c r="H36" s="107">
        <f t="shared" si="17"/>
        <v>1</v>
      </c>
      <c r="I36" s="10">
        <v>1</v>
      </c>
      <c r="J36" s="33"/>
      <c r="K36" s="32">
        <v>0</v>
      </c>
      <c r="L36" s="11">
        <v>0</v>
      </c>
      <c r="M36" s="33">
        <v>0</v>
      </c>
      <c r="N36" s="107">
        <f t="shared" si="12"/>
        <v>1</v>
      </c>
      <c r="O36" s="18">
        <v>1</v>
      </c>
      <c r="P36" s="113"/>
      <c r="Q36" s="165">
        <f t="shared" si="18"/>
        <v>0</v>
      </c>
      <c r="R36" s="18"/>
      <c r="S36" s="18"/>
      <c r="T36" s="18"/>
      <c r="U36" s="18"/>
      <c r="V36" s="113"/>
      <c r="W36" s="120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234" s="4" customFormat="1" ht="11.25" customHeight="1">
      <c r="A37" s="7">
        <v>547</v>
      </c>
      <c r="B37" s="8"/>
      <c r="C37" s="9" t="s">
        <v>26</v>
      </c>
      <c r="D37" s="6"/>
      <c r="E37" s="32">
        <f t="shared" si="16"/>
        <v>2</v>
      </c>
      <c r="F37" s="10">
        <v>0</v>
      </c>
      <c r="G37" s="33">
        <v>2</v>
      </c>
      <c r="H37" s="107">
        <f t="shared" si="17"/>
        <v>4</v>
      </c>
      <c r="I37" s="10"/>
      <c r="J37" s="33">
        <v>4</v>
      </c>
      <c r="K37" s="32">
        <v>5</v>
      </c>
      <c r="L37" s="11">
        <v>0</v>
      </c>
      <c r="M37" s="33">
        <v>5</v>
      </c>
      <c r="N37" s="107">
        <f t="shared" si="12"/>
        <v>5</v>
      </c>
      <c r="O37" s="18"/>
      <c r="P37" s="113">
        <v>5</v>
      </c>
      <c r="Q37" s="165">
        <f t="shared" si="18"/>
        <v>4</v>
      </c>
      <c r="R37" s="18"/>
      <c r="S37" s="18"/>
      <c r="T37" s="18"/>
      <c r="U37" s="18"/>
      <c r="V37" s="113">
        <v>4</v>
      </c>
      <c r="W37" s="120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</row>
    <row r="38" spans="1:234" s="4" customFormat="1" ht="11.25" customHeight="1">
      <c r="A38" s="7">
        <v>549</v>
      </c>
      <c r="B38" s="8"/>
      <c r="C38" s="9" t="s">
        <v>27</v>
      </c>
      <c r="D38" s="6"/>
      <c r="E38" s="32">
        <v>5</v>
      </c>
      <c r="F38" s="10">
        <f aca="true" t="shared" si="19" ref="F38:N38">SUM(F39)</f>
        <v>5</v>
      </c>
      <c r="G38" s="33">
        <v>0</v>
      </c>
      <c r="H38" s="32">
        <f t="shared" si="19"/>
        <v>3</v>
      </c>
      <c r="I38" s="10">
        <f t="shared" si="19"/>
        <v>3</v>
      </c>
      <c r="J38" s="33">
        <v>0</v>
      </c>
      <c r="K38" s="32">
        <f t="shared" si="19"/>
        <v>0</v>
      </c>
      <c r="L38" s="10">
        <f t="shared" si="19"/>
        <v>0</v>
      </c>
      <c r="M38" s="33">
        <f t="shared" si="19"/>
        <v>0</v>
      </c>
      <c r="N38" s="60">
        <f t="shared" si="19"/>
        <v>3</v>
      </c>
      <c r="O38" s="18">
        <f aca="true" t="shared" si="20" ref="O38:U38">SUM(O39)</f>
        <v>3</v>
      </c>
      <c r="P38" s="113">
        <f t="shared" si="20"/>
        <v>0</v>
      </c>
      <c r="Q38" s="165">
        <f t="shared" si="20"/>
        <v>11</v>
      </c>
      <c r="R38" s="18">
        <f t="shared" si="20"/>
        <v>8</v>
      </c>
      <c r="S38" s="18">
        <f t="shared" si="20"/>
        <v>3</v>
      </c>
      <c r="T38" s="18">
        <f t="shared" si="20"/>
        <v>0</v>
      </c>
      <c r="U38" s="18">
        <f t="shared" si="20"/>
        <v>0</v>
      </c>
      <c r="V38" s="113"/>
      <c r="W38" s="120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</row>
    <row r="39" spans="1:234" s="4" customFormat="1" ht="11.25" customHeight="1">
      <c r="A39" s="12"/>
      <c r="B39" s="13"/>
      <c r="C39" s="14" t="s">
        <v>28</v>
      </c>
      <c r="D39" s="6"/>
      <c r="E39" s="37">
        <v>5</v>
      </c>
      <c r="F39" s="15">
        <v>5</v>
      </c>
      <c r="G39" s="59">
        <v>0</v>
      </c>
      <c r="H39" s="37">
        <f>SUM(I39:J39)</f>
        <v>3</v>
      </c>
      <c r="I39" s="15">
        <v>3</v>
      </c>
      <c r="J39" s="59"/>
      <c r="K39" s="37">
        <v>0</v>
      </c>
      <c r="L39" s="16">
        <v>0</v>
      </c>
      <c r="M39" s="59">
        <v>0</v>
      </c>
      <c r="N39" s="84">
        <f t="shared" si="12"/>
        <v>3</v>
      </c>
      <c r="O39" s="15">
        <v>3</v>
      </c>
      <c r="P39" s="16"/>
      <c r="Q39" s="166">
        <f>SUM(R39:W39)</f>
        <v>11</v>
      </c>
      <c r="R39" s="15">
        <v>8</v>
      </c>
      <c r="S39" s="15">
        <v>3</v>
      </c>
      <c r="T39" s="15"/>
      <c r="U39" s="15"/>
      <c r="V39" s="16"/>
      <c r="W39" s="118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</row>
    <row r="40" spans="1:234" s="4" customFormat="1" ht="11.25" customHeight="1">
      <c r="A40" s="7">
        <v>551</v>
      </c>
      <c r="B40" s="8"/>
      <c r="C40" s="9" t="s">
        <v>29</v>
      </c>
      <c r="D40" s="6"/>
      <c r="E40" s="32">
        <v>453</v>
      </c>
      <c r="F40" s="10">
        <v>453</v>
      </c>
      <c r="G40" s="33">
        <v>0</v>
      </c>
      <c r="H40" s="107">
        <f>SUM(I40:J40)</f>
        <v>316</v>
      </c>
      <c r="I40" s="10">
        <v>316</v>
      </c>
      <c r="J40" s="33"/>
      <c r="K40" s="32">
        <v>422</v>
      </c>
      <c r="L40" s="11">
        <v>422</v>
      </c>
      <c r="M40" s="33">
        <v>0</v>
      </c>
      <c r="N40" s="107">
        <f>SUM(O40:P40)</f>
        <v>422</v>
      </c>
      <c r="O40" s="18">
        <v>422</v>
      </c>
      <c r="P40" s="113"/>
      <c r="Q40" s="165">
        <f>SUM(S40:W40)</f>
        <v>542</v>
      </c>
      <c r="R40" s="18"/>
      <c r="S40" s="18">
        <v>542</v>
      </c>
      <c r="T40" s="18"/>
      <c r="U40" s="18"/>
      <c r="V40" s="113"/>
      <c r="W40" s="120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</row>
    <row r="41" spans="1:234" s="4" customFormat="1" ht="11.25" customHeight="1">
      <c r="A41" s="7">
        <v>558</v>
      </c>
      <c r="B41" s="8"/>
      <c r="C41" s="9" t="s">
        <v>30</v>
      </c>
      <c r="D41" s="6"/>
      <c r="E41" s="32">
        <v>206</v>
      </c>
      <c r="F41" s="10">
        <v>188</v>
      </c>
      <c r="G41" s="33">
        <v>18</v>
      </c>
      <c r="H41" s="107">
        <f>SUM(I41:J41)</f>
        <v>65</v>
      </c>
      <c r="I41" s="10">
        <v>56</v>
      </c>
      <c r="J41" s="33">
        <v>9</v>
      </c>
      <c r="K41" s="32">
        <f>SUM(L41:M41)</f>
        <v>145</v>
      </c>
      <c r="L41" s="11">
        <v>100</v>
      </c>
      <c r="M41" s="33">
        <v>45</v>
      </c>
      <c r="N41" s="107">
        <f>SUM(O41:P41)</f>
        <v>145</v>
      </c>
      <c r="O41" s="18">
        <v>100</v>
      </c>
      <c r="P41" s="113">
        <v>45</v>
      </c>
      <c r="Q41" s="165">
        <f>SUM(R41:W41)</f>
        <v>445</v>
      </c>
      <c r="R41" s="18">
        <v>135</v>
      </c>
      <c r="S41" s="18">
        <v>160</v>
      </c>
      <c r="T41" s="18">
        <v>44</v>
      </c>
      <c r="U41" s="18">
        <v>32</v>
      </c>
      <c r="V41" s="113">
        <v>14</v>
      </c>
      <c r="W41" s="120">
        <v>60</v>
      </c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:23" s="21" customFormat="1" ht="11.25" customHeight="1">
      <c r="A42" s="7">
        <v>569</v>
      </c>
      <c r="B42" s="19"/>
      <c r="C42" s="9" t="s">
        <v>31</v>
      </c>
      <c r="D42" s="20"/>
      <c r="E42" s="62">
        <v>1</v>
      </c>
      <c r="F42" s="63">
        <v>1</v>
      </c>
      <c r="G42" s="65">
        <v>0</v>
      </c>
      <c r="H42" s="107">
        <f>SUM(I42:J42)</f>
        <v>0</v>
      </c>
      <c r="I42" s="63"/>
      <c r="J42" s="65"/>
      <c r="K42" s="62"/>
      <c r="L42" s="64"/>
      <c r="M42" s="65"/>
      <c r="N42" s="107">
        <f>SUM(O42:P42)</f>
        <v>0</v>
      </c>
      <c r="O42" s="108"/>
      <c r="P42" s="114"/>
      <c r="Q42" s="167">
        <f>SUM(S42:W42)</f>
        <v>0</v>
      </c>
      <c r="R42" s="108"/>
      <c r="S42" s="108"/>
      <c r="T42" s="108"/>
      <c r="U42" s="108"/>
      <c r="V42" s="114"/>
      <c r="W42" s="121"/>
    </row>
    <row r="43" spans="1:23" s="26" customFormat="1" ht="11.25" customHeight="1">
      <c r="A43" s="22"/>
      <c r="B43" s="23"/>
      <c r="C43" s="24" t="s">
        <v>32</v>
      </c>
      <c r="D43" s="25"/>
      <c r="E43" s="39">
        <f>E5+E10+E14+E15+E16+E17+E18+E28+E31+E32+E33+E34+E35+E36+E37+E38+E40+E41+E42</f>
        <v>7280</v>
      </c>
      <c r="F43" s="40">
        <f>F5+F10+F14+F15+F16+F17+F18+F28+F31+F32+F33+F34+F35+F36+F37+F38+F40+F41+F42</f>
        <v>5836</v>
      </c>
      <c r="G43" s="40">
        <f aca="true" t="shared" si="21" ref="G43:M43">G5+G10+G14+G15+G16+G17+G18+G28+G31+G32+G33+G34+G35+G36+G37+G38+G40+G41+G42</f>
        <v>1444</v>
      </c>
      <c r="H43" s="40">
        <f t="shared" si="21"/>
        <v>5870</v>
      </c>
      <c r="I43" s="40">
        <f t="shared" si="21"/>
        <v>4777</v>
      </c>
      <c r="J43" s="40">
        <f t="shared" si="21"/>
        <v>1093</v>
      </c>
      <c r="K43" s="40">
        <f t="shared" si="21"/>
        <v>7762</v>
      </c>
      <c r="L43" s="40">
        <f t="shared" si="21"/>
        <v>6093</v>
      </c>
      <c r="M43" s="40">
        <f t="shared" si="21"/>
        <v>1669</v>
      </c>
      <c r="N43" s="40">
        <f>N5+N10+N14+N15+N16+N17+N18+N28+N31+N32+N33+N34+N35+N36+N37+N38+N40+N41+N42</f>
        <v>7916</v>
      </c>
      <c r="O43" s="40">
        <f>O5+O10+O14+O15+O16+O17+O18+O28+O31+O32+O33+O34+O35+O36+O37+O38+O40+O41+O42</f>
        <v>6247</v>
      </c>
      <c r="P43" s="40">
        <f>P5+P10+P14+P15+P16+P17+P18+P28+P31+P32+P33+P34+P35+P36+P37+P38+P40+P41+P42</f>
        <v>1669</v>
      </c>
      <c r="Q43" s="40">
        <f>SUM(Q5+Q10+Q14+Q15+Q16+Q17+Q18+Q28+Q31+Q32+Q33+Q34+Q35+Q36+Q37+Q38+Q40+Q41)</f>
        <v>11554</v>
      </c>
      <c r="R43" s="40">
        <f aca="true" t="shared" si="22" ref="R43:W43">R5+R10+R14+R15+R16+R17+R18+R28+R31+R32+R33+R34+R35+R36+R37+R38+R40+R41</f>
        <v>2439</v>
      </c>
      <c r="S43" s="40">
        <f t="shared" si="22"/>
        <v>4234</v>
      </c>
      <c r="T43" s="40">
        <f t="shared" si="22"/>
        <v>2349</v>
      </c>
      <c r="U43" s="40">
        <f t="shared" si="22"/>
        <v>374</v>
      </c>
      <c r="V43" s="40">
        <f t="shared" si="22"/>
        <v>1536</v>
      </c>
      <c r="W43" s="66">
        <f t="shared" si="22"/>
        <v>622</v>
      </c>
    </row>
    <row r="44" spans="1:23" ht="9" customHeight="1">
      <c r="A44" s="27"/>
      <c r="B44" s="28"/>
      <c r="C44" s="29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9" customHeight="1">
      <c r="A45" s="27"/>
      <c r="B45" s="28"/>
      <c r="C45" s="29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01"/>
      <c r="R45" s="101"/>
      <c r="S45" s="101"/>
      <c r="T45" s="101"/>
      <c r="U45" s="102"/>
      <c r="V45" s="102"/>
      <c r="W45" s="102"/>
    </row>
    <row r="46" spans="1:23" ht="9" customHeight="1">
      <c r="A46" s="27"/>
      <c r="B46" s="28"/>
      <c r="C46" s="29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9" customHeight="1">
      <c r="A47" s="27"/>
      <c r="B47" s="28"/>
      <c r="C47" s="29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9" customHeight="1" thickBot="1">
      <c r="A48" s="27"/>
      <c r="B48" s="28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19" ht="18.75">
      <c r="A49" s="177" t="s">
        <v>56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05"/>
      <c r="O49" s="105"/>
      <c r="P49" s="105"/>
      <c r="Q49" s="199" t="s">
        <v>75</v>
      </c>
      <c r="R49" s="200"/>
      <c r="S49" s="200"/>
      <c r="T49" s="200"/>
      <c r="U49" s="200"/>
      <c r="V49" s="200"/>
      <c r="W49" s="201"/>
      <c r="HK49" s="2"/>
    </row>
    <row r="50" spans="1:234" s="4" customFormat="1" ht="11.25" customHeight="1">
      <c r="A50" s="184" t="s">
        <v>51</v>
      </c>
      <c r="B50" s="185"/>
      <c r="C50" s="186"/>
      <c r="D50" s="3"/>
      <c r="E50" s="178" t="s">
        <v>55</v>
      </c>
      <c r="F50" s="179"/>
      <c r="G50" s="180"/>
      <c r="H50" s="193" t="s">
        <v>60</v>
      </c>
      <c r="I50" s="194"/>
      <c r="J50" s="195"/>
      <c r="K50" s="214" t="s">
        <v>57</v>
      </c>
      <c r="L50" s="215"/>
      <c r="M50" s="216"/>
      <c r="N50" s="220" t="s">
        <v>58</v>
      </c>
      <c r="O50" s="221"/>
      <c r="P50" s="221"/>
      <c r="Q50" s="208" t="s">
        <v>59</v>
      </c>
      <c r="R50" s="209"/>
      <c r="S50" s="209"/>
      <c r="T50" s="209"/>
      <c r="U50" s="209"/>
      <c r="V50" s="209"/>
      <c r="W50" s="210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</row>
    <row r="51" spans="1:234" s="4" customFormat="1" ht="11.25" customHeight="1">
      <c r="A51" s="187"/>
      <c r="B51" s="188"/>
      <c r="C51" s="189"/>
      <c r="D51" s="6"/>
      <c r="E51" s="181"/>
      <c r="F51" s="182"/>
      <c r="G51" s="183"/>
      <c r="H51" s="196"/>
      <c r="I51" s="197"/>
      <c r="J51" s="198"/>
      <c r="K51" s="217"/>
      <c r="L51" s="218"/>
      <c r="M51" s="219"/>
      <c r="N51" s="222"/>
      <c r="O51" s="223"/>
      <c r="P51" s="223"/>
      <c r="Q51" s="211"/>
      <c r="R51" s="212"/>
      <c r="S51" s="212"/>
      <c r="T51" s="212"/>
      <c r="U51" s="212"/>
      <c r="V51" s="212"/>
      <c r="W51" s="213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</row>
    <row r="52" spans="1:234" s="4" customFormat="1" ht="13.5">
      <c r="A52" s="190"/>
      <c r="B52" s="191"/>
      <c r="C52" s="192"/>
      <c r="D52" s="6"/>
      <c r="E52" s="47" t="s">
        <v>1</v>
      </c>
      <c r="F52" s="48" t="s">
        <v>0</v>
      </c>
      <c r="G52" s="49" t="s">
        <v>53</v>
      </c>
      <c r="H52" s="47" t="s">
        <v>1</v>
      </c>
      <c r="I52" s="48" t="s">
        <v>0</v>
      </c>
      <c r="J52" s="49" t="s">
        <v>53</v>
      </c>
      <c r="K52" s="83" t="s">
        <v>1</v>
      </c>
      <c r="L52" s="80" t="s">
        <v>0</v>
      </c>
      <c r="M52" s="97" t="s">
        <v>53</v>
      </c>
      <c r="N52" s="47" t="s">
        <v>1</v>
      </c>
      <c r="O52" s="48" t="s">
        <v>0</v>
      </c>
      <c r="P52" s="122" t="s">
        <v>53</v>
      </c>
      <c r="Q52" s="115" t="s">
        <v>1</v>
      </c>
      <c r="R52" s="106" t="s">
        <v>61</v>
      </c>
      <c r="S52" s="106" t="s">
        <v>0</v>
      </c>
      <c r="T52" s="106" t="s">
        <v>73</v>
      </c>
      <c r="U52" s="80" t="s">
        <v>74</v>
      </c>
      <c r="V52" s="97" t="s">
        <v>53</v>
      </c>
      <c r="W52" s="116" t="s">
        <v>64</v>
      </c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</row>
    <row r="53" spans="1:234" s="4" customFormat="1" ht="11.25" customHeight="1">
      <c r="A53" s="53">
        <v>602</v>
      </c>
      <c r="B53" s="54"/>
      <c r="C53" s="55" t="s">
        <v>33</v>
      </c>
      <c r="D53" s="6"/>
      <c r="E53" s="56">
        <f aca="true" t="shared" si="23" ref="E53:P53">SUM(E54:E60)</f>
        <v>2488</v>
      </c>
      <c r="F53" s="57">
        <f t="shared" si="23"/>
        <v>2429</v>
      </c>
      <c r="G53" s="58">
        <f t="shared" si="23"/>
        <v>59</v>
      </c>
      <c r="H53" s="56">
        <f t="shared" si="23"/>
        <v>1987</v>
      </c>
      <c r="I53" s="57">
        <f t="shared" si="23"/>
        <v>1891</v>
      </c>
      <c r="J53" s="58">
        <f t="shared" si="23"/>
        <v>96</v>
      </c>
      <c r="K53" s="56">
        <f t="shared" si="23"/>
        <v>2587</v>
      </c>
      <c r="L53" s="57">
        <f t="shared" si="23"/>
        <v>2512</v>
      </c>
      <c r="M53" s="98">
        <f t="shared" si="23"/>
        <v>75</v>
      </c>
      <c r="N53" s="56">
        <f t="shared" si="23"/>
        <v>2590</v>
      </c>
      <c r="O53" s="57">
        <f t="shared" si="23"/>
        <v>2515</v>
      </c>
      <c r="P53" s="98">
        <f t="shared" si="23"/>
        <v>75</v>
      </c>
      <c r="Q53" s="123">
        <f aca="true" t="shared" si="24" ref="Q53:V53">SUM(Q54:Q60)</f>
        <v>3250</v>
      </c>
      <c r="R53" s="57">
        <f t="shared" si="24"/>
        <v>300</v>
      </c>
      <c r="S53" s="57">
        <f t="shared" si="24"/>
        <v>930</v>
      </c>
      <c r="T53" s="57">
        <f t="shared" si="24"/>
        <v>1920</v>
      </c>
      <c r="U53" s="57">
        <f t="shared" si="24"/>
        <v>40</v>
      </c>
      <c r="V53" s="57">
        <f t="shared" si="24"/>
        <v>60</v>
      </c>
      <c r="W53" s="117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</row>
    <row r="54" spans="1:234" s="4" customFormat="1" ht="11.25" customHeight="1">
      <c r="A54" s="34"/>
      <c r="B54" s="35"/>
      <c r="C54" s="36" t="s">
        <v>34</v>
      </c>
      <c r="D54" s="6"/>
      <c r="E54" s="37">
        <f aca="true" t="shared" si="25" ref="E54:E62">SUM(F54:G54)</f>
        <v>346</v>
      </c>
      <c r="F54" s="15">
        <v>346</v>
      </c>
      <c r="G54" s="59">
        <v>0</v>
      </c>
      <c r="H54" s="37">
        <f aca="true" t="shared" si="26" ref="H54:H69">SUM(I54:J54)</f>
        <v>351</v>
      </c>
      <c r="I54" s="15">
        <v>351</v>
      </c>
      <c r="J54" s="59"/>
      <c r="K54" s="37">
        <v>650</v>
      </c>
      <c r="L54" s="16">
        <v>650</v>
      </c>
      <c r="M54" s="16">
        <v>0</v>
      </c>
      <c r="N54" s="37">
        <f aca="true" t="shared" si="27" ref="N54:N64">SUM(O54:P54)</f>
        <v>650</v>
      </c>
      <c r="O54" s="15">
        <v>650</v>
      </c>
      <c r="P54" s="16"/>
      <c r="Q54" s="124">
        <f>SUM(R54:W54)</f>
        <v>650</v>
      </c>
      <c r="R54" s="16"/>
      <c r="S54" s="16">
        <v>650</v>
      </c>
      <c r="T54" s="16"/>
      <c r="U54" s="16"/>
      <c r="V54" s="16"/>
      <c r="W54" s="118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1:234" s="4" customFormat="1" ht="11.25" customHeight="1">
      <c r="A55" s="34"/>
      <c r="B55" s="35"/>
      <c r="C55" s="36" t="s">
        <v>35</v>
      </c>
      <c r="D55" s="6"/>
      <c r="E55" s="37">
        <f t="shared" si="25"/>
        <v>1757</v>
      </c>
      <c r="F55" s="15">
        <v>1757</v>
      </c>
      <c r="G55" s="59">
        <v>0</v>
      </c>
      <c r="H55" s="37">
        <f t="shared" si="26"/>
        <v>1332</v>
      </c>
      <c r="I55" s="85">
        <v>1332</v>
      </c>
      <c r="J55" s="59"/>
      <c r="K55" s="37">
        <v>1652</v>
      </c>
      <c r="L55" s="16">
        <v>1652</v>
      </c>
      <c r="M55" s="16">
        <v>0</v>
      </c>
      <c r="N55" s="37">
        <f t="shared" si="27"/>
        <v>1655</v>
      </c>
      <c r="O55" s="85">
        <v>1655</v>
      </c>
      <c r="P55" s="16"/>
      <c r="Q55" s="124">
        <f aca="true" t="shared" si="28" ref="Q55:Q60">SUM(R55:W55)</f>
        <v>1800</v>
      </c>
      <c r="R55" s="16"/>
      <c r="S55" s="16"/>
      <c r="T55" s="16">
        <v>1800</v>
      </c>
      <c r="U55" s="16"/>
      <c r="V55" s="16"/>
      <c r="W55" s="118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</row>
    <row r="56" spans="1:234" s="4" customFormat="1" ht="11.25" customHeight="1">
      <c r="A56" s="34"/>
      <c r="B56" s="35"/>
      <c r="C56" s="36" t="s">
        <v>36</v>
      </c>
      <c r="D56" s="6"/>
      <c r="E56" s="37">
        <f t="shared" si="25"/>
        <v>23</v>
      </c>
      <c r="F56" s="15">
        <v>23</v>
      </c>
      <c r="G56" s="59">
        <v>0</v>
      </c>
      <c r="H56" s="37">
        <f t="shared" si="26"/>
        <v>25</v>
      </c>
      <c r="I56" s="15">
        <v>25</v>
      </c>
      <c r="J56" s="59"/>
      <c r="K56" s="37">
        <f>SUM(L56:M56)</f>
        <v>30</v>
      </c>
      <c r="L56" s="16">
        <v>30</v>
      </c>
      <c r="M56" s="16">
        <v>0</v>
      </c>
      <c r="N56" s="37">
        <f t="shared" si="27"/>
        <v>30</v>
      </c>
      <c r="O56" s="15">
        <v>30</v>
      </c>
      <c r="P56" s="16"/>
      <c r="Q56" s="124">
        <f t="shared" si="28"/>
        <v>40</v>
      </c>
      <c r="R56" s="16"/>
      <c r="S56" s="16"/>
      <c r="T56" s="16"/>
      <c r="U56" s="16">
        <v>40</v>
      </c>
      <c r="V56" s="16"/>
      <c r="W56" s="118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</row>
    <row r="57" spans="1:234" s="4" customFormat="1" ht="11.25" customHeight="1">
      <c r="A57" s="34"/>
      <c r="B57" s="35"/>
      <c r="C57" s="36" t="s">
        <v>37</v>
      </c>
      <c r="D57" s="6"/>
      <c r="E57" s="37">
        <f t="shared" si="25"/>
        <v>59</v>
      </c>
      <c r="F57" s="15">
        <v>0</v>
      </c>
      <c r="G57" s="59">
        <v>59</v>
      </c>
      <c r="H57" s="37">
        <f t="shared" si="26"/>
        <v>26</v>
      </c>
      <c r="I57" s="15"/>
      <c r="J57" s="59">
        <v>26</v>
      </c>
      <c r="K57" s="37">
        <f>SUM(L57:M57)</f>
        <v>75</v>
      </c>
      <c r="L57" s="16">
        <v>0</v>
      </c>
      <c r="M57" s="16">
        <v>75</v>
      </c>
      <c r="N57" s="37">
        <f t="shared" si="27"/>
        <v>75</v>
      </c>
      <c r="O57" s="15"/>
      <c r="P57" s="16">
        <v>75</v>
      </c>
      <c r="Q57" s="124">
        <f t="shared" si="28"/>
        <v>60</v>
      </c>
      <c r="R57" s="16"/>
      <c r="S57" s="16"/>
      <c r="T57" s="16"/>
      <c r="U57" s="16"/>
      <c r="V57" s="16">
        <v>60</v>
      </c>
      <c r="W57" s="118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</row>
    <row r="58" spans="1:234" s="4" customFormat="1" ht="11.25" customHeight="1">
      <c r="A58" s="34"/>
      <c r="B58" s="35"/>
      <c r="C58" s="36" t="s">
        <v>62</v>
      </c>
      <c r="D58" s="6"/>
      <c r="E58" s="37"/>
      <c r="F58" s="15"/>
      <c r="G58" s="59"/>
      <c r="H58" s="37"/>
      <c r="I58" s="15"/>
      <c r="J58" s="59"/>
      <c r="K58" s="37"/>
      <c r="L58" s="16"/>
      <c r="M58" s="16"/>
      <c r="N58" s="37"/>
      <c r="O58" s="15"/>
      <c r="P58" s="16"/>
      <c r="Q58" s="124">
        <f t="shared" si="28"/>
        <v>300</v>
      </c>
      <c r="R58" s="16">
        <v>300</v>
      </c>
      <c r="S58" s="16"/>
      <c r="T58" s="16"/>
      <c r="U58" s="16"/>
      <c r="V58" s="16"/>
      <c r="W58" s="118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</row>
    <row r="59" spans="1:234" s="4" customFormat="1" ht="11.25" customHeight="1">
      <c r="A59" s="34"/>
      <c r="B59" s="35"/>
      <c r="C59" s="36" t="s">
        <v>72</v>
      </c>
      <c r="D59" s="6"/>
      <c r="E59" s="37"/>
      <c r="F59" s="15"/>
      <c r="G59" s="59"/>
      <c r="H59" s="37"/>
      <c r="I59" s="15"/>
      <c r="J59" s="59"/>
      <c r="K59" s="37"/>
      <c r="L59" s="16"/>
      <c r="M59" s="16"/>
      <c r="N59" s="37"/>
      <c r="O59" s="15"/>
      <c r="P59" s="16"/>
      <c r="Q59" s="124">
        <f t="shared" si="28"/>
        <v>100</v>
      </c>
      <c r="R59" s="16"/>
      <c r="S59" s="16">
        <v>100</v>
      </c>
      <c r="T59" s="16"/>
      <c r="U59" s="16"/>
      <c r="V59" s="16"/>
      <c r="W59" s="118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</row>
    <row r="60" spans="1:234" s="4" customFormat="1" ht="11.25" customHeight="1">
      <c r="A60" s="34"/>
      <c r="B60" s="35"/>
      <c r="C60" s="36" t="s">
        <v>38</v>
      </c>
      <c r="D60" s="6"/>
      <c r="E60" s="37">
        <f t="shared" si="25"/>
        <v>303</v>
      </c>
      <c r="F60" s="15">
        <v>303</v>
      </c>
      <c r="G60" s="59">
        <v>0</v>
      </c>
      <c r="H60" s="37">
        <f t="shared" si="26"/>
        <v>253</v>
      </c>
      <c r="I60" s="15">
        <v>183</v>
      </c>
      <c r="J60" s="59">
        <v>70</v>
      </c>
      <c r="K60" s="37">
        <f>SUM(L60:M60)</f>
        <v>180</v>
      </c>
      <c r="L60" s="16">
        <v>180</v>
      </c>
      <c r="M60" s="16">
        <v>0</v>
      </c>
      <c r="N60" s="37">
        <f t="shared" si="27"/>
        <v>180</v>
      </c>
      <c r="O60" s="15">
        <v>180</v>
      </c>
      <c r="P60" s="16"/>
      <c r="Q60" s="124">
        <f t="shared" si="28"/>
        <v>300</v>
      </c>
      <c r="R60" s="16"/>
      <c r="S60" s="16">
        <v>180</v>
      </c>
      <c r="T60" s="16">
        <v>120</v>
      </c>
      <c r="U60" s="16"/>
      <c r="V60" s="16"/>
      <c r="W60" s="118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</row>
    <row r="61" spans="1:23" s="21" customFormat="1" ht="11.25" customHeight="1">
      <c r="A61" s="32">
        <v>603</v>
      </c>
      <c r="B61" s="10"/>
      <c r="C61" s="33" t="s">
        <v>39</v>
      </c>
      <c r="D61" s="20"/>
      <c r="E61" s="32">
        <f t="shared" si="25"/>
        <v>266</v>
      </c>
      <c r="F61" s="10">
        <v>261</v>
      </c>
      <c r="G61" s="33">
        <v>5</v>
      </c>
      <c r="H61" s="107">
        <f t="shared" si="26"/>
        <v>253</v>
      </c>
      <c r="I61" s="10">
        <v>251</v>
      </c>
      <c r="J61" s="33">
        <v>2</v>
      </c>
      <c r="K61" s="32">
        <f>SUM(L61:M61)</f>
        <v>300</v>
      </c>
      <c r="L61" s="11">
        <v>290</v>
      </c>
      <c r="M61" s="11">
        <v>10</v>
      </c>
      <c r="N61" s="107">
        <f t="shared" si="27"/>
        <v>300</v>
      </c>
      <c r="O61" s="10">
        <v>290</v>
      </c>
      <c r="P61" s="11">
        <v>10</v>
      </c>
      <c r="Q61" s="125">
        <f aca="true" t="shared" si="29" ref="Q61:Q71">SUM(R61:W61)</f>
        <v>372</v>
      </c>
      <c r="R61" s="11"/>
      <c r="S61" s="11">
        <v>280</v>
      </c>
      <c r="T61" s="11">
        <v>90</v>
      </c>
      <c r="U61" s="11"/>
      <c r="V61" s="11">
        <v>2</v>
      </c>
      <c r="W61" s="119"/>
    </row>
    <row r="62" spans="1:23" s="21" customFormat="1" ht="11.25" customHeight="1">
      <c r="A62" s="32">
        <v>604</v>
      </c>
      <c r="B62" s="10"/>
      <c r="C62" s="33" t="s">
        <v>40</v>
      </c>
      <c r="D62" s="20"/>
      <c r="E62" s="32">
        <f t="shared" si="25"/>
        <v>292</v>
      </c>
      <c r="F62" s="10">
        <v>63</v>
      </c>
      <c r="G62" s="33">
        <v>229</v>
      </c>
      <c r="H62" s="107">
        <f t="shared" si="26"/>
        <v>303</v>
      </c>
      <c r="I62" s="88">
        <v>111</v>
      </c>
      <c r="J62" s="89">
        <v>192</v>
      </c>
      <c r="K62" s="32">
        <f>SUM(L62:M62)</f>
        <v>390</v>
      </c>
      <c r="L62" s="11">
        <v>130</v>
      </c>
      <c r="M62" s="11">
        <v>260</v>
      </c>
      <c r="N62" s="107">
        <f t="shared" si="27"/>
        <v>390</v>
      </c>
      <c r="O62" s="88">
        <v>130</v>
      </c>
      <c r="P62" s="104">
        <v>260</v>
      </c>
      <c r="Q62" s="125">
        <f t="shared" si="29"/>
        <v>422</v>
      </c>
      <c r="R62" s="11"/>
      <c r="S62" s="11"/>
      <c r="T62" s="11">
        <v>160</v>
      </c>
      <c r="U62" s="11"/>
      <c r="V62" s="11">
        <v>260</v>
      </c>
      <c r="W62" s="119">
        <v>2</v>
      </c>
    </row>
    <row r="63" spans="1:234" s="4" customFormat="1" ht="11.25" customHeight="1">
      <c r="A63" s="32">
        <v>609</v>
      </c>
      <c r="B63" s="10"/>
      <c r="C63" s="33" t="s">
        <v>41</v>
      </c>
      <c r="D63" s="6"/>
      <c r="E63" s="32">
        <v>0</v>
      </c>
      <c r="F63" s="10">
        <v>0</v>
      </c>
      <c r="G63" s="33">
        <v>0</v>
      </c>
      <c r="H63" s="107">
        <f t="shared" si="26"/>
        <v>0</v>
      </c>
      <c r="I63" s="10"/>
      <c r="J63" s="33"/>
      <c r="K63" s="32">
        <v>0</v>
      </c>
      <c r="L63" s="11">
        <v>0</v>
      </c>
      <c r="M63" s="11">
        <v>0</v>
      </c>
      <c r="N63" s="107">
        <f t="shared" si="27"/>
        <v>0</v>
      </c>
      <c r="O63" s="10"/>
      <c r="P63" s="11"/>
      <c r="Q63" s="125">
        <f t="shared" si="29"/>
        <v>0</v>
      </c>
      <c r="R63" s="11"/>
      <c r="S63" s="11"/>
      <c r="T63" s="11"/>
      <c r="U63" s="11"/>
      <c r="V63" s="11"/>
      <c r="W63" s="119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</row>
    <row r="64" spans="1:234" s="4" customFormat="1" ht="11.25" customHeight="1">
      <c r="A64" s="32">
        <v>648</v>
      </c>
      <c r="B64" s="10"/>
      <c r="C64" s="33" t="s">
        <v>42</v>
      </c>
      <c r="D64" s="6"/>
      <c r="E64" s="32">
        <v>24</v>
      </c>
      <c r="F64" s="10">
        <v>24</v>
      </c>
      <c r="G64" s="33">
        <v>0</v>
      </c>
      <c r="H64" s="107">
        <f t="shared" si="26"/>
        <v>24</v>
      </c>
      <c r="I64" s="10">
        <v>24</v>
      </c>
      <c r="J64" s="33"/>
      <c r="K64" s="32">
        <v>0</v>
      </c>
      <c r="L64" s="11">
        <v>0</v>
      </c>
      <c r="M64" s="11">
        <v>0</v>
      </c>
      <c r="N64" s="107">
        <f t="shared" si="27"/>
        <v>24</v>
      </c>
      <c r="O64" s="10">
        <v>24</v>
      </c>
      <c r="P64" s="11"/>
      <c r="Q64" s="125">
        <f t="shared" si="29"/>
        <v>100</v>
      </c>
      <c r="R64" s="11"/>
      <c r="S64" s="11">
        <v>50</v>
      </c>
      <c r="T64" s="11"/>
      <c r="U64" s="11"/>
      <c r="V64" s="11"/>
      <c r="W64" s="119">
        <v>50</v>
      </c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</row>
    <row r="65" spans="1:234" s="4" customFormat="1" ht="11.25" customHeight="1">
      <c r="A65" s="32">
        <v>649</v>
      </c>
      <c r="B65" s="10"/>
      <c r="C65" s="33" t="s">
        <v>43</v>
      </c>
      <c r="D65" s="6"/>
      <c r="E65" s="32">
        <f aca="true" t="shared" si="30" ref="E65:U65">SUM(E66)</f>
        <v>23</v>
      </c>
      <c r="F65" s="10">
        <f t="shared" si="30"/>
        <v>23</v>
      </c>
      <c r="G65" s="33">
        <f t="shared" si="30"/>
        <v>0</v>
      </c>
      <c r="H65" s="32">
        <f t="shared" si="30"/>
        <v>0</v>
      </c>
      <c r="I65" s="10">
        <f t="shared" si="30"/>
        <v>0</v>
      </c>
      <c r="J65" s="33">
        <v>0</v>
      </c>
      <c r="K65" s="32">
        <f t="shared" si="30"/>
        <v>0</v>
      </c>
      <c r="L65" s="10">
        <f t="shared" si="30"/>
        <v>0</v>
      </c>
      <c r="M65" s="11">
        <f t="shared" si="30"/>
        <v>0</v>
      </c>
      <c r="N65" s="32">
        <f t="shared" si="30"/>
        <v>0</v>
      </c>
      <c r="O65" s="10">
        <f t="shared" si="30"/>
        <v>0</v>
      </c>
      <c r="P65" s="11">
        <v>0</v>
      </c>
      <c r="Q65" s="125">
        <f t="shared" si="29"/>
        <v>0</v>
      </c>
      <c r="R65" s="10">
        <f t="shared" si="30"/>
        <v>0</v>
      </c>
      <c r="S65" s="10">
        <f t="shared" si="30"/>
        <v>0</v>
      </c>
      <c r="T65" s="10">
        <f t="shared" si="30"/>
        <v>0</v>
      </c>
      <c r="U65" s="10">
        <f t="shared" si="30"/>
        <v>0</v>
      </c>
      <c r="V65" s="11"/>
      <c r="W65" s="119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</row>
    <row r="66" spans="1:234" s="4" customFormat="1" ht="11.25" customHeight="1">
      <c r="A66" s="34"/>
      <c r="B66" s="35"/>
      <c r="C66" s="36" t="s">
        <v>44</v>
      </c>
      <c r="D66" s="6"/>
      <c r="E66" s="37">
        <v>23</v>
      </c>
      <c r="F66" s="15">
        <v>23</v>
      </c>
      <c r="G66" s="59">
        <v>0</v>
      </c>
      <c r="H66" s="109">
        <f t="shared" si="26"/>
        <v>0</v>
      </c>
      <c r="I66" s="15"/>
      <c r="J66" s="82"/>
      <c r="K66" s="37">
        <v>0</v>
      </c>
      <c r="L66" s="16">
        <v>0</v>
      </c>
      <c r="M66" s="16">
        <v>0</v>
      </c>
      <c r="N66" s="109">
        <f>SUM(O66:P66)</f>
        <v>0</v>
      </c>
      <c r="O66" s="15"/>
      <c r="P66" s="137"/>
      <c r="Q66" s="124">
        <f t="shared" si="29"/>
        <v>0</v>
      </c>
      <c r="R66" s="16"/>
      <c r="S66" s="16"/>
      <c r="T66" s="16"/>
      <c r="U66" s="16"/>
      <c r="V66" s="16"/>
      <c r="W66" s="118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</row>
    <row r="67" spans="1:23" s="21" customFormat="1" ht="11.25" customHeight="1">
      <c r="A67" s="32">
        <v>662</v>
      </c>
      <c r="B67" s="10"/>
      <c r="C67" s="33" t="s">
        <v>45</v>
      </c>
      <c r="D67" s="20"/>
      <c r="E67" s="32">
        <v>0</v>
      </c>
      <c r="F67" s="10">
        <v>0</v>
      </c>
      <c r="G67" s="33">
        <v>0</v>
      </c>
      <c r="H67" s="107">
        <f t="shared" si="26"/>
        <v>0</v>
      </c>
      <c r="I67" s="10"/>
      <c r="J67" s="33"/>
      <c r="K67" s="32">
        <v>0</v>
      </c>
      <c r="L67" s="11">
        <v>0</v>
      </c>
      <c r="M67" s="11">
        <v>0</v>
      </c>
      <c r="N67" s="107">
        <f>SUM(O67:P67)</f>
        <v>0</v>
      </c>
      <c r="O67" s="10"/>
      <c r="P67" s="11"/>
      <c r="Q67" s="125">
        <f t="shared" si="29"/>
        <v>0</v>
      </c>
      <c r="R67" s="11"/>
      <c r="S67" s="11"/>
      <c r="T67" s="11"/>
      <c r="U67" s="11"/>
      <c r="V67" s="11"/>
      <c r="W67" s="119"/>
    </row>
    <row r="68" spans="1:23" s="21" customFormat="1" ht="11.25" customHeight="1">
      <c r="A68" s="32">
        <v>669</v>
      </c>
      <c r="B68" s="10"/>
      <c r="C68" s="33" t="s">
        <v>46</v>
      </c>
      <c r="D68" s="20"/>
      <c r="E68" s="32">
        <v>0</v>
      </c>
      <c r="F68" s="10">
        <v>0</v>
      </c>
      <c r="G68" s="33">
        <v>0</v>
      </c>
      <c r="H68" s="107">
        <f t="shared" si="26"/>
        <v>0</v>
      </c>
      <c r="I68" s="10"/>
      <c r="J68" s="33"/>
      <c r="K68" s="32">
        <v>0</v>
      </c>
      <c r="L68" s="11">
        <v>0</v>
      </c>
      <c r="M68" s="11">
        <v>0</v>
      </c>
      <c r="N68" s="107">
        <f>SUM(O68:P68)</f>
        <v>0</v>
      </c>
      <c r="O68" s="10"/>
      <c r="P68" s="11"/>
      <c r="Q68" s="125">
        <f t="shared" si="29"/>
        <v>0</v>
      </c>
      <c r="R68" s="11"/>
      <c r="S68" s="11"/>
      <c r="T68" s="11"/>
      <c r="U68" s="11"/>
      <c r="V68" s="11"/>
      <c r="W68" s="119"/>
    </row>
    <row r="69" spans="1:23" s="21" customFormat="1" ht="11.25" customHeight="1">
      <c r="A69" s="32">
        <v>672</v>
      </c>
      <c r="B69" s="10"/>
      <c r="C69" s="33" t="s">
        <v>54</v>
      </c>
      <c r="D69" s="20"/>
      <c r="E69" s="94">
        <v>0</v>
      </c>
      <c r="F69" s="95">
        <v>0</v>
      </c>
      <c r="G69" s="65"/>
      <c r="H69" s="107">
        <f t="shared" si="26"/>
        <v>112</v>
      </c>
      <c r="I69" s="63">
        <v>112</v>
      </c>
      <c r="J69" s="65"/>
      <c r="K69" s="94">
        <v>150</v>
      </c>
      <c r="L69" s="95">
        <v>150</v>
      </c>
      <c r="M69" s="11"/>
      <c r="N69" s="107">
        <f>SUM(O69:P69)</f>
        <v>150</v>
      </c>
      <c r="O69" s="63">
        <v>150</v>
      </c>
      <c r="P69" s="64"/>
      <c r="Q69" s="125">
        <f t="shared" si="29"/>
        <v>150</v>
      </c>
      <c r="R69" s="95"/>
      <c r="S69" s="95">
        <v>150</v>
      </c>
      <c r="T69" s="95"/>
      <c r="U69" s="95"/>
      <c r="V69" s="95"/>
      <c r="W69" s="119"/>
    </row>
    <row r="70" spans="1:23" s="21" customFormat="1" ht="11.25" customHeight="1">
      <c r="A70" s="32">
        <v>672</v>
      </c>
      <c r="B70" s="10"/>
      <c r="C70" s="33" t="s">
        <v>52</v>
      </c>
      <c r="D70" s="20"/>
      <c r="E70" s="67">
        <v>4150</v>
      </c>
      <c r="F70" s="68">
        <v>2915</v>
      </c>
      <c r="G70" s="69">
        <v>1235</v>
      </c>
      <c r="H70" s="110">
        <f>SUM(I70:J70)</f>
        <v>3233</v>
      </c>
      <c r="I70" s="111">
        <v>2240</v>
      </c>
      <c r="J70" s="112">
        <v>993</v>
      </c>
      <c r="K70" s="103">
        <v>4310</v>
      </c>
      <c r="L70" s="96">
        <v>2986</v>
      </c>
      <c r="M70" s="96">
        <v>1324</v>
      </c>
      <c r="N70" s="110">
        <f>SUM(O70:P70)</f>
        <v>4310</v>
      </c>
      <c r="O70" s="111">
        <v>2986</v>
      </c>
      <c r="P70" s="138">
        <v>1324</v>
      </c>
      <c r="Q70" s="126">
        <v>7200</v>
      </c>
      <c r="R70" s="96">
        <v>2139</v>
      </c>
      <c r="S70" s="96">
        <v>2799</v>
      </c>
      <c r="T70" s="96">
        <v>179</v>
      </c>
      <c r="U70" s="96">
        <v>334</v>
      </c>
      <c r="V70" s="96">
        <v>1214</v>
      </c>
      <c r="W70" s="127">
        <v>535</v>
      </c>
    </row>
    <row r="71" spans="1:234" s="4" customFormat="1" ht="11.25" customHeight="1">
      <c r="A71" s="39"/>
      <c r="B71" s="40"/>
      <c r="C71" s="41" t="s">
        <v>47</v>
      </c>
      <c r="D71" s="20"/>
      <c r="E71" s="39">
        <f aca="true" t="shared" si="31" ref="E71:P71">SUM(E53,E61:E65,E67:E70)</f>
        <v>7243</v>
      </c>
      <c r="F71" s="40">
        <f t="shared" si="31"/>
        <v>5715</v>
      </c>
      <c r="G71" s="66">
        <f t="shared" si="31"/>
        <v>1528</v>
      </c>
      <c r="H71" s="39">
        <f t="shared" si="31"/>
        <v>5912</v>
      </c>
      <c r="I71" s="86">
        <f t="shared" si="31"/>
        <v>4629</v>
      </c>
      <c r="J71" s="87">
        <f t="shared" si="31"/>
        <v>1283</v>
      </c>
      <c r="K71" s="39">
        <f t="shared" si="31"/>
        <v>7737</v>
      </c>
      <c r="L71" s="40">
        <f t="shared" si="31"/>
        <v>6068</v>
      </c>
      <c r="M71" s="100">
        <f t="shared" si="31"/>
        <v>1669</v>
      </c>
      <c r="N71" s="39">
        <f t="shared" si="31"/>
        <v>7764</v>
      </c>
      <c r="O71" s="86">
        <f t="shared" si="31"/>
        <v>6095</v>
      </c>
      <c r="P71" s="100">
        <f t="shared" si="31"/>
        <v>1669</v>
      </c>
      <c r="Q71" s="128">
        <f t="shared" si="29"/>
        <v>11494</v>
      </c>
      <c r="R71" s="40">
        <f aca="true" t="shared" si="32" ref="R71:W71">SUM(R53,R61:R65,R67:R70)</f>
        <v>2439</v>
      </c>
      <c r="S71" s="40">
        <f t="shared" si="32"/>
        <v>4209</v>
      </c>
      <c r="T71" s="40">
        <f t="shared" si="32"/>
        <v>2349</v>
      </c>
      <c r="U71" s="40">
        <f t="shared" si="32"/>
        <v>374</v>
      </c>
      <c r="V71" s="129">
        <f t="shared" si="32"/>
        <v>1536</v>
      </c>
      <c r="W71" s="129">
        <f t="shared" si="32"/>
        <v>587</v>
      </c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</row>
    <row r="72" spans="1:23" s="45" customFormat="1" ht="11.25" customHeight="1">
      <c r="A72" s="42"/>
      <c r="B72" s="38"/>
      <c r="C72" s="43"/>
      <c r="D72" s="44"/>
      <c r="E72" s="74"/>
      <c r="F72" s="75"/>
      <c r="G72" s="77"/>
      <c r="H72" s="74"/>
      <c r="I72" s="75"/>
      <c r="J72" s="77"/>
      <c r="K72" s="74"/>
      <c r="L72" s="76"/>
      <c r="M72" s="76"/>
      <c r="N72" s="74"/>
      <c r="O72" s="75"/>
      <c r="P72" s="76"/>
      <c r="Q72" s="130"/>
      <c r="R72" s="76"/>
      <c r="S72" s="76"/>
      <c r="T72" s="76"/>
      <c r="U72" s="76"/>
      <c r="V72" s="76"/>
      <c r="W72" s="131"/>
    </row>
    <row r="73" spans="1:23" s="21" customFormat="1" ht="11.25" customHeight="1">
      <c r="A73" s="32">
        <v>672</v>
      </c>
      <c r="B73" s="10"/>
      <c r="C73" s="33" t="s">
        <v>48</v>
      </c>
      <c r="D73" s="20"/>
      <c r="E73" s="62">
        <v>39</v>
      </c>
      <c r="F73" s="63">
        <v>39</v>
      </c>
      <c r="G73" s="65">
        <v>0</v>
      </c>
      <c r="H73" s="107">
        <f>SUM(I73:J73)</f>
        <v>167</v>
      </c>
      <c r="I73" s="63">
        <v>167</v>
      </c>
      <c r="J73" s="65"/>
      <c r="K73" s="62">
        <v>25</v>
      </c>
      <c r="L73" s="64">
        <v>25</v>
      </c>
      <c r="M73" s="64">
        <v>0</v>
      </c>
      <c r="N73" s="107">
        <f>SUM(O73:P73)</f>
        <v>152</v>
      </c>
      <c r="O73" s="63">
        <v>152</v>
      </c>
      <c r="P73" s="64"/>
      <c r="Q73" s="125">
        <f>SUM(R73:W73)</f>
        <v>60</v>
      </c>
      <c r="R73" s="64"/>
      <c r="S73" s="64">
        <v>25</v>
      </c>
      <c r="T73" s="64"/>
      <c r="U73" s="64"/>
      <c r="V73" s="64"/>
      <c r="W73" s="132">
        <v>35</v>
      </c>
    </row>
    <row r="74" spans="1:23" s="21" customFormat="1" ht="11.25" customHeight="1">
      <c r="A74" s="39"/>
      <c r="B74" s="40"/>
      <c r="C74" s="41" t="s">
        <v>49</v>
      </c>
      <c r="D74" s="46"/>
      <c r="E74" s="39">
        <f aca="true" t="shared" si="33" ref="E74:J74">SUM(E71+E73)</f>
        <v>7282</v>
      </c>
      <c r="F74" s="40">
        <f t="shared" si="33"/>
        <v>5754</v>
      </c>
      <c r="G74" s="66">
        <f t="shared" si="33"/>
        <v>1528</v>
      </c>
      <c r="H74" s="39">
        <f t="shared" si="33"/>
        <v>6079</v>
      </c>
      <c r="I74" s="86">
        <f t="shared" si="33"/>
        <v>4796</v>
      </c>
      <c r="J74" s="87">
        <f t="shared" si="33"/>
        <v>1283</v>
      </c>
      <c r="K74" s="39">
        <f aca="true" t="shared" si="34" ref="K74:P74">SUM(K71+K73)</f>
        <v>7762</v>
      </c>
      <c r="L74" s="40">
        <f t="shared" si="34"/>
        <v>6093</v>
      </c>
      <c r="M74" s="100">
        <f t="shared" si="34"/>
        <v>1669</v>
      </c>
      <c r="N74" s="39">
        <f t="shared" si="34"/>
        <v>7916</v>
      </c>
      <c r="O74" s="86">
        <f t="shared" si="34"/>
        <v>6247</v>
      </c>
      <c r="P74" s="100">
        <f t="shared" si="34"/>
        <v>1669</v>
      </c>
      <c r="Q74" s="128">
        <f>SUM(R74:W74)</f>
        <v>11554</v>
      </c>
      <c r="R74" s="40">
        <f aca="true" t="shared" si="35" ref="R74:W74">SUM(R71+R73)</f>
        <v>2439</v>
      </c>
      <c r="S74" s="40">
        <f t="shared" si="35"/>
        <v>4234</v>
      </c>
      <c r="T74" s="40">
        <f t="shared" si="35"/>
        <v>2349</v>
      </c>
      <c r="U74" s="40">
        <f t="shared" si="35"/>
        <v>374</v>
      </c>
      <c r="V74" s="129">
        <f t="shared" si="35"/>
        <v>1536</v>
      </c>
      <c r="W74" s="129">
        <f t="shared" si="35"/>
        <v>622</v>
      </c>
    </row>
    <row r="75" spans="1:23" s="45" customFormat="1" ht="11.25" customHeight="1">
      <c r="A75" s="42"/>
      <c r="B75" s="38"/>
      <c r="C75" s="43"/>
      <c r="D75" s="44"/>
      <c r="E75" s="70"/>
      <c r="F75" s="71"/>
      <c r="G75" s="73"/>
      <c r="H75" s="70"/>
      <c r="I75" s="71"/>
      <c r="J75" s="73"/>
      <c r="K75" s="70"/>
      <c r="L75" s="72"/>
      <c r="M75" s="72"/>
      <c r="N75" s="70"/>
      <c r="O75" s="71"/>
      <c r="P75" s="72"/>
      <c r="Q75" s="133"/>
      <c r="R75" s="72"/>
      <c r="S75" s="72"/>
      <c r="T75" s="72"/>
      <c r="U75" s="72"/>
      <c r="V75" s="72"/>
      <c r="W75" s="134"/>
    </row>
    <row r="76" spans="1:234" s="4" customFormat="1" ht="11.25" customHeight="1" thickBot="1">
      <c r="A76" s="39"/>
      <c r="B76" s="40"/>
      <c r="C76" s="41" t="s">
        <v>50</v>
      </c>
      <c r="D76" s="20"/>
      <c r="E76" s="78">
        <f aca="true" t="shared" si="36" ref="E76:P76">E74-E43</f>
        <v>2</v>
      </c>
      <c r="F76" s="79">
        <f t="shared" si="36"/>
        <v>-82</v>
      </c>
      <c r="G76" s="41">
        <f t="shared" si="36"/>
        <v>84</v>
      </c>
      <c r="H76" s="78">
        <f t="shared" si="36"/>
        <v>209</v>
      </c>
      <c r="I76" s="90">
        <f t="shared" si="36"/>
        <v>19</v>
      </c>
      <c r="J76" s="91">
        <f t="shared" si="36"/>
        <v>190</v>
      </c>
      <c r="K76" s="78">
        <f t="shared" si="36"/>
        <v>0</v>
      </c>
      <c r="L76" s="79">
        <f t="shared" si="36"/>
        <v>0</v>
      </c>
      <c r="M76" s="99">
        <f t="shared" si="36"/>
        <v>0</v>
      </c>
      <c r="N76" s="78">
        <f t="shared" si="36"/>
        <v>0</v>
      </c>
      <c r="O76" s="90">
        <f t="shared" si="36"/>
        <v>0</v>
      </c>
      <c r="P76" s="139">
        <f t="shared" si="36"/>
        <v>0</v>
      </c>
      <c r="Q76" s="135">
        <f aca="true" t="shared" si="37" ref="Q76:W76">Q74-Q43</f>
        <v>0</v>
      </c>
      <c r="R76" s="135">
        <f t="shared" si="37"/>
        <v>0</v>
      </c>
      <c r="S76" s="135">
        <f t="shared" si="37"/>
        <v>0</v>
      </c>
      <c r="T76" s="135">
        <f t="shared" si="37"/>
        <v>0</v>
      </c>
      <c r="U76" s="135">
        <f t="shared" si="37"/>
        <v>0</v>
      </c>
      <c r="V76" s="136">
        <f t="shared" si="37"/>
        <v>0</v>
      </c>
      <c r="W76" s="136">
        <f t="shared" si="37"/>
        <v>0</v>
      </c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</row>
  </sheetData>
  <sheetProtection selectLockedCells="1" selectUnlockedCells="1"/>
  <mergeCells count="16">
    <mergeCell ref="Q1:W1"/>
    <mergeCell ref="Q2:W3"/>
    <mergeCell ref="Q49:W49"/>
    <mergeCell ref="Q50:W51"/>
    <mergeCell ref="A1:M1"/>
    <mergeCell ref="K2:M3"/>
    <mergeCell ref="N2:P3"/>
    <mergeCell ref="E50:G51"/>
    <mergeCell ref="K50:M51"/>
    <mergeCell ref="N50:P51"/>
    <mergeCell ref="A49:M49"/>
    <mergeCell ref="E2:G3"/>
    <mergeCell ref="A2:C4"/>
    <mergeCell ref="A50:C52"/>
    <mergeCell ref="H2:J3"/>
    <mergeCell ref="H50:J51"/>
  </mergeCells>
  <printOptions/>
  <pageMargins left="0.5118110236220472" right="0.35433070866141736" top="0.9055118110236221" bottom="0.9055118110236221" header="0.5118110236220472" footer="0.5118110236220472"/>
  <pageSetup firstPageNumber="1" useFirstPageNumber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</dc:creator>
  <cp:keywords/>
  <dc:description/>
  <cp:lastModifiedBy>svecova</cp:lastModifiedBy>
  <cp:lastPrinted>2015-03-23T14:41:08Z</cp:lastPrinted>
  <dcterms:created xsi:type="dcterms:W3CDTF">2013-09-19T08:15:37Z</dcterms:created>
  <dcterms:modified xsi:type="dcterms:W3CDTF">2015-03-23T14:41:17Z</dcterms:modified>
  <cp:category/>
  <cp:version/>
  <cp:contentType/>
  <cp:contentStatus/>
</cp:coreProperties>
</file>